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lorian\Technik_arc\Berechnungen\"/>
    </mc:Choice>
  </mc:AlternateContent>
  <xr:revisionPtr revIDLastSave="0" documentId="13_ncr:1_{FCE0F1F6-A949-450A-B35B-B4EF6471E5D9}" xr6:coauthVersionLast="45" xr6:coauthVersionMax="45" xr10:uidLastSave="{00000000-0000-0000-0000-000000000000}"/>
  <bookViews>
    <workbookView xWindow="-120" yWindow="-120" windowWidth="29040" windowHeight="15840" xr2:uid="{5D5E8A74-BC2E-4CA7-ADBA-6AFCEA0708B9}"/>
  </bookViews>
  <sheets>
    <sheet name="Schallauswertung_Projekt" sheetId="2" r:id="rId1"/>
    <sheet name="Berechnungsmodel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" l="1"/>
  <c r="D87" i="2" l="1"/>
  <c r="C86" i="2"/>
  <c r="E80" i="2"/>
  <c r="C76" i="2"/>
  <c r="A80" i="2"/>
  <c r="A17" i="2"/>
  <c r="B111" i="4"/>
  <c r="C111" i="4"/>
  <c r="D111" i="4"/>
  <c r="B112" i="4"/>
  <c r="C112" i="4"/>
  <c r="D112" i="4"/>
  <c r="B113" i="4"/>
  <c r="C113" i="4"/>
  <c r="D113" i="4"/>
  <c r="C109" i="4"/>
  <c r="D109" i="4"/>
  <c r="C110" i="4"/>
  <c r="D110" i="4"/>
  <c r="B109" i="4"/>
  <c r="B110" i="4"/>
  <c r="B1" i="4" l="1"/>
  <c r="B24" i="2"/>
  <c r="B21" i="2"/>
  <c r="B18" i="2" l="1"/>
  <c r="O2" i="4" s="1"/>
  <c r="B20" i="2"/>
  <c r="O4" i="4" s="1"/>
  <c r="B19" i="2"/>
  <c r="O3" i="4" s="1"/>
  <c r="B23" i="2"/>
  <c r="B22" i="2"/>
  <c r="I3" i="4" l="1"/>
  <c r="H3" i="4"/>
  <c r="F3" i="4"/>
  <c r="G3" i="4"/>
  <c r="B3" i="4"/>
  <c r="C3" i="4"/>
  <c r="C7" i="4" s="1"/>
  <c r="D3" i="4"/>
  <c r="D7" i="4" s="1"/>
  <c r="E3" i="4"/>
  <c r="E9" i="4" l="1"/>
  <c r="E11" i="4"/>
  <c r="E13" i="4"/>
  <c r="E15" i="4"/>
  <c r="E17" i="4"/>
  <c r="E19" i="4"/>
  <c r="E21" i="4"/>
  <c r="E23" i="4"/>
  <c r="E25" i="4"/>
  <c r="E27" i="4"/>
  <c r="E29" i="4"/>
  <c r="E31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8" i="4"/>
  <c r="E10" i="4"/>
  <c r="E12" i="4"/>
  <c r="E14" i="4"/>
  <c r="E16" i="4"/>
  <c r="E18" i="4"/>
  <c r="E20" i="4"/>
  <c r="E22" i="4"/>
  <c r="E24" i="4"/>
  <c r="E26" i="4"/>
  <c r="E28" i="4"/>
  <c r="E30" i="4"/>
  <c r="E32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72" i="4"/>
  <c r="E73" i="4"/>
  <c r="E74" i="4"/>
  <c r="E75" i="4"/>
  <c r="E107" i="4"/>
  <c r="E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I9" i="4"/>
  <c r="I11" i="4"/>
  <c r="I13" i="4"/>
  <c r="I15" i="4"/>
  <c r="I17" i="4"/>
  <c r="I19" i="4"/>
  <c r="I21" i="4"/>
  <c r="I23" i="4"/>
  <c r="I25" i="4"/>
  <c r="I27" i="4"/>
  <c r="I29" i="4"/>
  <c r="I31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14" i="4"/>
  <c r="I22" i="4"/>
  <c r="I30" i="4"/>
  <c r="I35" i="4"/>
  <c r="I39" i="4"/>
  <c r="I43" i="4"/>
  <c r="I8" i="4"/>
  <c r="I16" i="4"/>
  <c r="I24" i="4"/>
  <c r="I32" i="4"/>
  <c r="I36" i="4"/>
  <c r="I40" i="4"/>
  <c r="I44" i="4"/>
  <c r="I71" i="4"/>
  <c r="I72" i="4"/>
  <c r="I73" i="4"/>
  <c r="I74" i="4"/>
  <c r="I10" i="4"/>
  <c r="I18" i="4"/>
  <c r="I26" i="4"/>
  <c r="I33" i="4"/>
  <c r="I37" i="4"/>
  <c r="I41" i="4"/>
  <c r="I45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2" i="4"/>
  <c r="I20" i="4"/>
  <c r="I28" i="4"/>
  <c r="I34" i="4"/>
  <c r="I38" i="4"/>
  <c r="I42" i="4"/>
  <c r="I46" i="4"/>
  <c r="I7" i="4"/>
  <c r="I106" i="4"/>
  <c r="I10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9" i="4"/>
  <c r="G51" i="4"/>
  <c r="G53" i="4"/>
  <c r="G55" i="4"/>
  <c r="G57" i="4"/>
  <c r="G59" i="4"/>
  <c r="G61" i="4"/>
  <c r="G63" i="4"/>
  <c r="G65" i="4"/>
  <c r="G67" i="4"/>
  <c r="G69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48" i="4"/>
  <c r="G50" i="4"/>
  <c r="G52" i="4"/>
  <c r="G54" i="4"/>
  <c r="G56" i="4"/>
  <c r="G58" i="4"/>
  <c r="G60" i="4"/>
  <c r="G62" i="4"/>
  <c r="G64" i="4"/>
  <c r="G66" i="4"/>
  <c r="G68" i="4"/>
  <c r="G70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7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7" i="4"/>
  <c r="B99" i="4"/>
  <c r="B101" i="4"/>
  <c r="B102" i="4"/>
  <c r="B103" i="4"/>
  <c r="B104" i="4"/>
  <c r="B105" i="4"/>
  <c r="B106" i="4"/>
  <c r="B107" i="4"/>
  <c r="B100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48" i="4"/>
  <c r="C50" i="4"/>
  <c r="C52" i="4"/>
  <c r="C54" i="4"/>
  <c r="C56" i="4"/>
  <c r="C58" i="4"/>
  <c r="C60" i="4"/>
  <c r="C62" i="4"/>
  <c r="C64" i="4"/>
  <c r="C66" i="4"/>
  <c r="C68" i="4"/>
  <c r="C70" i="4"/>
  <c r="C72" i="4"/>
  <c r="C73" i="4"/>
  <c r="C74" i="4"/>
  <c r="C75" i="4"/>
  <c r="C49" i="4"/>
  <c r="C51" i="4"/>
  <c r="C53" i="4"/>
  <c r="C55" i="4"/>
  <c r="C57" i="4"/>
  <c r="C59" i="4"/>
  <c r="C61" i="4"/>
  <c r="C63" i="4"/>
  <c r="C65" i="4"/>
  <c r="C67" i="4"/>
  <c r="C69" i="4"/>
  <c r="C7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100" i="4"/>
  <c r="F107" i="4"/>
  <c r="F99" i="4"/>
  <c r="F101" i="4"/>
  <c r="F102" i="4"/>
  <c r="F103" i="4"/>
  <c r="F104" i="4"/>
  <c r="F105" i="4"/>
  <c r="F106" i="4"/>
  <c r="G7" i="4"/>
  <c r="F7" i="4"/>
  <c r="B118" i="4" l="1"/>
  <c r="D119" i="4"/>
  <c r="B119" i="4"/>
  <c r="D117" i="4"/>
  <c r="D118" i="4"/>
  <c r="B117" i="4"/>
  <c r="C116" i="4"/>
  <c r="B116" i="4"/>
  <c r="D116" i="4"/>
  <c r="C130" i="4"/>
  <c r="C128" i="4"/>
  <c r="C131" i="4"/>
  <c r="C129" i="4"/>
  <c r="C124" i="4"/>
  <c r="C125" i="4"/>
  <c r="C123" i="4"/>
  <c r="C122" i="4"/>
  <c r="D125" i="4"/>
  <c r="B125" i="4"/>
  <c r="B124" i="4"/>
  <c r="B122" i="4"/>
  <c r="B123" i="4"/>
  <c r="D124" i="4"/>
  <c r="D123" i="4"/>
  <c r="D122" i="4"/>
  <c r="C136" i="4"/>
  <c r="C134" i="4"/>
  <c r="C137" i="4"/>
  <c r="C135" i="4"/>
  <c r="D128" i="4"/>
  <c r="B131" i="4"/>
  <c r="D130" i="4"/>
  <c r="B130" i="4"/>
  <c r="B128" i="4"/>
  <c r="D129" i="4"/>
  <c r="D131" i="4"/>
  <c r="B129" i="4"/>
  <c r="B137" i="4"/>
  <c r="D136" i="4"/>
  <c r="B136" i="4"/>
  <c r="D134" i="4"/>
  <c r="D135" i="4"/>
  <c r="D137" i="4"/>
  <c r="B135" i="4"/>
  <c r="B134" i="4"/>
  <c r="C119" i="4"/>
  <c r="C118" i="4"/>
  <c r="C117" i="4"/>
  <c r="F119" i="4" l="1"/>
  <c r="F128" i="4"/>
  <c r="F81" i="2" s="1"/>
  <c r="F129" i="4"/>
  <c r="F131" i="4"/>
  <c r="F135" i="4"/>
  <c r="F130" i="4"/>
  <c r="F136" i="4"/>
  <c r="F137" i="4"/>
  <c r="F122" i="4"/>
  <c r="D77" i="2" s="1"/>
  <c r="F116" i="4"/>
  <c r="F117" i="4"/>
  <c r="F123" i="4"/>
  <c r="F118" i="4"/>
  <c r="F125" i="4"/>
  <c r="F124" i="4"/>
  <c r="F134" i="4" l="1"/>
  <c r="B81" i="2" s="1"/>
</calcChain>
</file>

<file path=xl/sharedStrings.xml><?xml version="1.0" encoding="utf-8"?>
<sst xmlns="http://schemas.openxmlformats.org/spreadsheetml/2006/main" count="135" uniqueCount="77">
  <si>
    <t>Abstand</t>
  </si>
  <si>
    <t>m</t>
  </si>
  <si>
    <t>dB(A)</t>
  </si>
  <si>
    <t>Hüllflächenverfahren</t>
  </si>
  <si>
    <t>Schalldruckpegel Legende</t>
  </si>
  <si>
    <t>Raketenstart</t>
  </si>
  <si>
    <t>Düsentriebwerk in 25m</t>
  </si>
  <si>
    <t>Düsenflugzeug in 100m</t>
  </si>
  <si>
    <t>Trillerpfeife</t>
  </si>
  <si>
    <t>Presslufthammer</t>
  </si>
  <si>
    <t>Autohupe</t>
  </si>
  <si>
    <t>Motorrad</t>
  </si>
  <si>
    <t>Straßenverkehr</t>
  </si>
  <si>
    <t>Schreibmaschine</t>
  </si>
  <si>
    <t>Radio/TV</t>
  </si>
  <si>
    <t>Büro</t>
  </si>
  <si>
    <t>Vogelgezwitscher</t>
  </si>
  <si>
    <t>Flüstern</t>
  </si>
  <si>
    <t>Ticken einer Uhr</t>
  </si>
  <si>
    <t>Atmen</t>
  </si>
  <si>
    <t>Schalldruckberechnung gemäß Hüllflächenverfahren bei Wärmepumpen</t>
  </si>
  <si>
    <t>Wärmepumpentyp</t>
  </si>
  <si>
    <t>Projekt</t>
  </si>
  <si>
    <t>mm</t>
  </si>
  <si>
    <t>keine</t>
  </si>
  <si>
    <t>Ergebnisse</t>
  </si>
  <si>
    <t>Nacht [22:00-06:00]</t>
  </si>
  <si>
    <t>Tag [06:00-22:00]</t>
  </si>
  <si>
    <t>Abend [19:00-22:00]</t>
  </si>
  <si>
    <t>Technische Schalldaten Wärmepumpe</t>
  </si>
  <si>
    <t>Tagbetrieb</t>
  </si>
  <si>
    <t>Nachtbetrieb</t>
  </si>
  <si>
    <t>H</t>
  </si>
  <si>
    <t>B</t>
  </si>
  <si>
    <t>T</t>
  </si>
  <si>
    <t>Hauswand</t>
  </si>
  <si>
    <t>a)</t>
  </si>
  <si>
    <t>a)*</t>
  </si>
  <si>
    <t>a)* Wohngebiet oder Vorbehaltsfläche für den geförderten Wohnbau [dB(A)]</t>
  </si>
  <si>
    <t>Schalldruckpegel Diagramme</t>
  </si>
  <si>
    <t>Mindestabstände zur Nachbargrundstücksgrenze</t>
  </si>
  <si>
    <t>b)</t>
  </si>
  <si>
    <t>c)</t>
  </si>
  <si>
    <t>d)</t>
  </si>
  <si>
    <t>Schallleistungspegel korr</t>
  </si>
  <si>
    <t>Minimalwert</t>
  </si>
  <si>
    <t>b)* gemischtes Wohngebiet, Tourismusgebiet, Sonderflächen für Beherbergungsgroßbetriebe oder Vorbehaltsflächen für den Gemeinbedarf  [dB(A)]</t>
  </si>
  <si>
    <t>c)* Kerngebiet, landwirtschaftliches Mischgebiet oder Sonderflächen für Hofstellen, für landwirtschaftliche Intensivtierhaltung, für Austraghäuser oder für sonstige land- und forstwirtschaftliche Gebäude  [dB(A)]</t>
  </si>
  <si>
    <t>d)* allgemeines Mischgebiet oder Sonderflächen für Handelsbetriebe, für Einkaufszentren, für Sportanlagen oder für Widmungen mit Teilfestlegungen  [dB(A)]</t>
  </si>
  <si>
    <t>Weitere Geräte in unmittelbarer Nähe</t>
  </si>
  <si>
    <t>Höhe [mm]</t>
  </si>
  <si>
    <t>Breite [mm]</t>
  </si>
  <si>
    <t>Tiefe [mm]</t>
  </si>
  <si>
    <t>Schallleistung nach EN12102 [dB(A)]</t>
  </si>
  <si>
    <t>Schallleistung max. Tagbetrieb [dB(A)]</t>
  </si>
  <si>
    <t>Schallleistung max. Nachtbetrieb [dB(A)]</t>
  </si>
  <si>
    <t>Richtwirkungsmaß [dB(A)]</t>
  </si>
  <si>
    <t>Unterschrift Aussteller (ausführendes Unternehmen oder Hersteller)</t>
  </si>
  <si>
    <t>Eingabe Daten</t>
  </si>
  <si>
    <t>Flächenwidmung Nachbargrundstücke</t>
  </si>
  <si>
    <t>Maßnahmen:</t>
  </si>
  <si>
    <t>Anpassung [dB]:</t>
  </si>
  <si>
    <t>Flächenwidmung:</t>
  </si>
  <si>
    <t>Schallreduktionsmaßnahmen allgemein</t>
  </si>
  <si>
    <t>Ventilatorseite</t>
  </si>
  <si>
    <t>Lamellenpaketseite</t>
  </si>
  <si>
    <t>Rechts von Venti</t>
  </si>
  <si>
    <t>Links von Venti</t>
  </si>
  <si>
    <t>Pos. 2</t>
  </si>
  <si>
    <t>Pos. 1</t>
  </si>
  <si>
    <t>Pos. 3</t>
  </si>
  <si>
    <t>Pos.4</t>
  </si>
  <si>
    <t>Nachbargrundstück</t>
  </si>
  <si>
    <t>Mind. Abstand</t>
  </si>
  <si>
    <t>Vorschrift:</t>
  </si>
  <si>
    <t>Richtwirkungsmaß [dB(A)] (seitlich)</t>
  </si>
  <si>
    <t>EU08L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</si>
</sst>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\ &quot;m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wrapText="1"/>
    </xf>
    <xf numFmtId="0" fontId="4" fillId="0" borderId="0" xfId="0" applyFont="1" applyAlignment="1">
      <alignment vertical="center"/>
    </xf>
    <xf numFmtId="0" fontId="0" fillId="0" borderId="1" xfId="0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0" borderId="0" xfId="0" applyBorder="1"/>
    <xf numFmtId="0" fontId="0" fillId="4" borderId="1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9" xfId="0" applyFill="1" applyBorder="1"/>
    <xf numFmtId="0" fontId="0" fillId="4" borderId="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3" borderId="7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17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Pos.</a:t>
            </a:r>
            <a:r>
              <a:rPr lang="de-AT" baseline="0"/>
              <a:t> 1 (Ventilatorseite)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38670166229223"/>
          <c:y val="0.16602500000000001"/>
          <c:w val="0.81239107611548556"/>
          <c:h val="0.69379682539682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Berechnungsmodel!$B$2</c:f>
              <c:strCache>
                <c:ptCount val="1"/>
                <c:pt idx="0">
                  <c:v>Tagbetrieb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Berechnungsmodel!$B$7:$B$107</c:f>
              <c:numCache>
                <c:formatCode>0.0</c:formatCode>
                <c:ptCount val="101"/>
                <c:pt idx="0">
                  <c:v>55.314003213064282</c:v>
                </c:pt>
                <c:pt idx="1">
                  <c:v>52.850899535706631</c:v>
                </c:pt>
                <c:pt idx="2">
                  <c:v>50.934172437626771</c:v>
                </c:pt>
                <c:pt idx="3">
                  <c:v>49.364892506950625</c:v>
                </c:pt>
                <c:pt idx="4">
                  <c:v>48.036217660172028</c:v>
                </c:pt>
                <c:pt idx="5">
                  <c:v>46.884082392642632</c:v>
                </c:pt>
                <c:pt idx="6">
                  <c:v>45.86702841589593</c:v>
                </c:pt>
                <c:pt idx="7">
                  <c:v>44.956678764869849</c:v>
                </c:pt>
                <c:pt idx="8">
                  <c:v>44.132754439577411</c:v>
                </c:pt>
                <c:pt idx="9">
                  <c:v>43.380259061782255</c:v>
                </c:pt>
                <c:pt idx="10">
                  <c:v>42.687789766514008</c:v>
                </c:pt>
                <c:pt idx="11">
                  <c:v>42.046473515178029</c:v>
                </c:pt>
                <c:pt idx="12">
                  <c:v>41.449270001402759</c:v>
                </c:pt>
                <c:pt idx="13">
                  <c:v>40.890499265182186</c:v>
                </c:pt>
                <c:pt idx="14">
                  <c:v>40.36551233342967</c:v>
                </c:pt>
                <c:pt idx="15">
                  <c:v>39.870455875166463</c:v>
                </c:pt>
                <c:pt idx="16">
                  <c:v>39.402100399767235</c:v>
                </c:pt>
                <c:pt idx="17">
                  <c:v>38.957712460875982</c:v>
                </c:pt>
                <c:pt idx="18">
                  <c:v>38.534957996566256</c:v>
                </c:pt>
                <c:pt idx="19">
                  <c:v>38.131828123922851</c:v>
                </c:pt>
                <c:pt idx="20">
                  <c:v>37.746581405486658</c:v>
                </c:pt>
                <c:pt idx="21">
                  <c:v>37.377698385802987</c:v>
                </c:pt>
                <c:pt idx="22">
                  <c:v>37.023845395934707</c:v>
                </c:pt>
                <c:pt idx="23">
                  <c:v>36.68384544728913</c:v>
                </c:pt>
                <c:pt idx="24">
                  <c:v>36.356654611148237</c:v>
                </c:pt>
                <c:pt idx="25">
                  <c:v>36.041342688156391</c:v>
                </c:pt>
                <c:pt idx="26">
                  <c:v>35.737077265473005</c:v>
                </c:pt>
                <c:pt idx="27">
                  <c:v>35.443110473224834</c:v>
                </c:pt>
                <c:pt idx="28">
                  <c:v>35.158767909748022</c:v>
                </c:pt>
                <c:pt idx="29">
                  <c:v>34.883439322903271</c:v>
                </c:pt>
                <c:pt idx="30">
                  <c:v>34.616570723566824</c:v>
                </c:pt>
                <c:pt idx="31">
                  <c:v>34.357657675023923</c:v>
                </c:pt>
                <c:pt idx="32">
                  <c:v>34.106239553946452</c:v>
                </c:pt>
                <c:pt idx="33">
                  <c:v>33.861894618891043</c:v>
                </c:pt>
                <c:pt idx="34">
                  <c:v>33.624235753693057</c:v>
                </c:pt>
                <c:pt idx="35">
                  <c:v>33.39290677786817</c:v>
                </c:pt>
                <c:pt idx="36">
                  <c:v>33.167579235733619</c:v>
                </c:pt>
                <c:pt idx="37">
                  <c:v>32.94794959159487</c:v>
                </c:pt>
                <c:pt idx="38">
                  <c:v>32.733736770890808</c:v>
                </c:pt>
                <c:pt idx="39">
                  <c:v>32.524679997321378</c:v>
                </c:pt>
                <c:pt idx="40">
                  <c:v>32.320536884206533</c:v>
                </c:pt>
                <c:pt idx="41">
                  <c:v>32.121081745038666</c:v>
                </c:pt>
                <c:pt idx="42">
                  <c:v>31.926104093698363</c:v>
                </c:pt>
                <c:pt idx="43">
                  <c:v>31.735407309342648</c:v>
                </c:pt>
                <c:pt idx="44">
                  <c:v>31.548807444734486</c:v>
                </c:pt>
                <c:pt idx="45">
                  <c:v>31.366132159908716</c:v>
                </c:pt>
                <c:pt idx="46">
                  <c:v>31.187219765680652</c:v>
                </c:pt>
                <c:pt idx="47">
                  <c:v>31.011918363693251</c:v>
                </c:pt>
                <c:pt idx="48">
                  <c:v>30.840085071541417</c:v>
                </c:pt>
                <c:pt idx="49">
                  <c:v>30.671585323068904</c:v>
                </c:pt>
                <c:pt idx="50">
                  <c:v>30.506292235252811</c:v>
                </c:pt>
                <c:pt idx="51">
                  <c:v>30.344086034213419</c:v>
                </c:pt>
                <c:pt idx="52">
                  <c:v>30.184853533844588</c:v>
                </c:pt>
                <c:pt idx="53">
                  <c:v>30.028487661380161</c:v>
                </c:pt>
                <c:pt idx="54">
                  <c:v>29.874887024915331</c:v>
                </c:pt>
                <c:pt idx="55">
                  <c:v>29.723955518508149</c:v>
                </c:pt>
                <c:pt idx="56">
                  <c:v>29.575601961009326</c:v>
                </c:pt>
                <c:pt idx="57">
                  <c:v>29.429739765221505</c:v>
                </c:pt>
                <c:pt idx="58">
                  <c:v>29.286286634381973</c:v>
                </c:pt>
                <c:pt idx="59">
                  <c:v>29.145164283305029</c:v>
                </c:pt>
                <c:pt idx="60">
                  <c:v>29.006298181817989</c:v>
                </c:pt>
                <c:pt idx="61">
                  <c:v>28.869617318385899</c:v>
                </c:pt>
                <c:pt idx="62">
                  <c:v>28.735053982047901</c:v>
                </c:pt>
                <c:pt idx="63">
                  <c:v>28.60254356098908</c:v>
                </c:pt>
                <c:pt idx="64">
                  <c:v>28.472024356247644</c:v>
                </c:pt>
                <c:pt idx="65">
                  <c:v>28.343437409212932</c:v>
                </c:pt>
                <c:pt idx="66">
                  <c:v>28.216726341706998</c:v>
                </c:pt>
                <c:pt idx="67">
                  <c:v>28.091837207564133</c:v>
                </c:pt>
                <c:pt idx="68">
                  <c:v>27.968718354730228</c:v>
                </c:pt>
                <c:pt idx="69">
                  <c:v>27.84732029699984</c:v>
                </c:pt>
                <c:pt idx="70">
                  <c:v>27.727595594593687</c:v>
                </c:pt>
                <c:pt idx="71">
                  <c:v>27.609498742855457</c:v>
                </c:pt>
                <c:pt idx="72">
                  <c:v>27.492986068414215</c:v>
                </c:pt>
                <c:pt idx="73">
                  <c:v>27.378015632219658</c:v>
                </c:pt>
                <c:pt idx="74">
                  <c:v>27.264547138911237</c:v>
                </c:pt>
                <c:pt idx="75">
                  <c:v>27.152541852031273</c:v>
                </c:pt>
                <c:pt idx="76">
                  <c:v>27.041962514635443</c:v>
                </c:pt>
                <c:pt idx="77">
                  <c:v>26.932773274893627</c:v>
                </c:pt>
                <c:pt idx="78">
                  <c:v>26.824939616309315</c:v>
                </c:pt>
                <c:pt idx="79">
                  <c:v>26.718428292217759</c:v>
                </c:pt>
                <c:pt idx="80">
                  <c:v>26.613207264251734</c:v>
                </c:pt>
                <c:pt idx="81">
                  <c:v>26.509245644490193</c:v>
                </c:pt>
                <c:pt idx="82">
                  <c:v>26.406513641028234</c:v>
                </c:pt>
                <c:pt idx="83">
                  <c:v>26.304982506728408</c:v>
                </c:pt>
                <c:pt idx="84">
                  <c:v>26.204624490933</c:v>
                </c:pt>
                <c:pt idx="85">
                  <c:v>26.105412793934075</c:v>
                </c:pt>
                <c:pt idx="86">
                  <c:v>26.007321524014742</c:v>
                </c:pt>
                <c:pt idx="87">
                  <c:v>25.910325656888947</c:v>
                </c:pt>
                <c:pt idx="88">
                  <c:v>25.814400997381213</c:v>
                </c:pt>
                <c:pt idx="89">
                  <c:v>25.719524143199322</c:v>
                </c:pt>
                <c:pt idx="90">
                  <c:v>25.625672450664275</c:v>
                </c:pt>
                <c:pt idx="91">
                  <c:v>25.532824002272037</c:v>
                </c:pt>
                <c:pt idx="92">
                  <c:v>25.440957575970753</c:v>
                </c:pt>
                <c:pt idx="93">
                  <c:v>25.35005261604574</c:v>
                </c:pt>
                <c:pt idx="94">
                  <c:v>25.260089205512358</c:v>
                </c:pt>
                <c:pt idx="95">
                  <c:v>25.171048039923932</c:v>
                </c:pt>
                <c:pt idx="96">
                  <c:v>25.082910402508674</c:v>
                </c:pt>
                <c:pt idx="97">
                  <c:v>24.995658140555385</c:v>
                </c:pt>
                <c:pt idx="98">
                  <c:v>24.909273642973538</c:v>
                </c:pt>
                <c:pt idx="99">
                  <c:v>24.823739818958206</c:v>
                </c:pt>
                <c:pt idx="100">
                  <c:v>24.739040077695368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97-4238-AA12-89C3031698B7}"/>
            </c:ext>
          </c:extLst>
        </c:ser>
        <c:ser>
          <c:idx val="1"/>
          <c:order val="1"/>
          <c:tx>
            <c:strRef>
              <c:f>Berechnungsmodel!$F$2</c:f>
              <c:strCache>
                <c:ptCount val="1"/>
                <c:pt idx="0">
                  <c:v>Nachtbetrieb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Berechnungsmodel!$F$7:$F$107</c:f>
              <c:numCache>
                <c:formatCode>0.0</c:formatCode>
                <c:ptCount val="101"/>
                <c:pt idx="0">
                  <c:v>50.314003213064282</c:v>
                </c:pt>
                <c:pt idx="1">
                  <c:v>47.850899535706631</c:v>
                </c:pt>
                <c:pt idx="2">
                  <c:v>45.934172437626771</c:v>
                </c:pt>
                <c:pt idx="3">
                  <c:v>44.364892506950625</c:v>
                </c:pt>
                <c:pt idx="4">
                  <c:v>43.036217660172028</c:v>
                </c:pt>
                <c:pt idx="5">
                  <c:v>41.884082392642632</c:v>
                </c:pt>
                <c:pt idx="6">
                  <c:v>40.86702841589593</c:v>
                </c:pt>
                <c:pt idx="7">
                  <c:v>39.956678764869849</c:v>
                </c:pt>
                <c:pt idx="8">
                  <c:v>39.132754439577411</c:v>
                </c:pt>
                <c:pt idx="9">
                  <c:v>38.380259061782255</c:v>
                </c:pt>
                <c:pt idx="10">
                  <c:v>37.687789766514008</c:v>
                </c:pt>
                <c:pt idx="11">
                  <c:v>37.046473515178029</c:v>
                </c:pt>
                <c:pt idx="12">
                  <c:v>36.449270001402759</c:v>
                </c:pt>
                <c:pt idx="13">
                  <c:v>35.890499265182186</c:v>
                </c:pt>
                <c:pt idx="14">
                  <c:v>35.36551233342967</c:v>
                </c:pt>
                <c:pt idx="15">
                  <c:v>34.870455875166463</c:v>
                </c:pt>
                <c:pt idx="16">
                  <c:v>34.402100399767235</c:v>
                </c:pt>
                <c:pt idx="17">
                  <c:v>33.957712460875982</c:v>
                </c:pt>
                <c:pt idx="18">
                  <c:v>33.534957996566256</c:v>
                </c:pt>
                <c:pt idx="19">
                  <c:v>33.131828123922851</c:v>
                </c:pt>
                <c:pt idx="20">
                  <c:v>32.746581405486658</c:v>
                </c:pt>
                <c:pt idx="21">
                  <c:v>32.377698385802987</c:v>
                </c:pt>
                <c:pt idx="22">
                  <c:v>32.023845395934707</c:v>
                </c:pt>
                <c:pt idx="23">
                  <c:v>31.683845447289134</c:v>
                </c:pt>
                <c:pt idx="24">
                  <c:v>31.356654611148237</c:v>
                </c:pt>
                <c:pt idx="25">
                  <c:v>31.041342688156394</c:v>
                </c:pt>
                <c:pt idx="26">
                  <c:v>30.737077265473008</c:v>
                </c:pt>
                <c:pt idx="27">
                  <c:v>30.443110473224834</c:v>
                </c:pt>
                <c:pt idx="28">
                  <c:v>30.158767909748022</c:v>
                </c:pt>
                <c:pt idx="29">
                  <c:v>29.883439322903275</c:v>
                </c:pt>
                <c:pt idx="30">
                  <c:v>29.61657072356682</c:v>
                </c:pt>
                <c:pt idx="31">
                  <c:v>29.357657675023923</c:v>
                </c:pt>
                <c:pt idx="32">
                  <c:v>29.106239553946448</c:v>
                </c:pt>
                <c:pt idx="33">
                  <c:v>28.861894618891043</c:v>
                </c:pt>
                <c:pt idx="34">
                  <c:v>28.624235753693061</c:v>
                </c:pt>
                <c:pt idx="35">
                  <c:v>28.39290677786817</c:v>
                </c:pt>
                <c:pt idx="36">
                  <c:v>28.167579235733619</c:v>
                </c:pt>
                <c:pt idx="37">
                  <c:v>27.94794959159487</c:v>
                </c:pt>
                <c:pt idx="38">
                  <c:v>27.733736770890808</c:v>
                </c:pt>
                <c:pt idx="39">
                  <c:v>27.524679997321378</c:v>
                </c:pt>
                <c:pt idx="40">
                  <c:v>27.320536884206529</c:v>
                </c:pt>
                <c:pt idx="41">
                  <c:v>27.121081745038666</c:v>
                </c:pt>
                <c:pt idx="42">
                  <c:v>26.926104093698363</c:v>
                </c:pt>
                <c:pt idx="43">
                  <c:v>26.735407309342648</c:v>
                </c:pt>
                <c:pt idx="44">
                  <c:v>26.548807444734486</c:v>
                </c:pt>
                <c:pt idx="45">
                  <c:v>26.366132159908716</c:v>
                </c:pt>
                <c:pt idx="46">
                  <c:v>26.187219765680652</c:v>
                </c:pt>
                <c:pt idx="47">
                  <c:v>26.011918363693251</c:v>
                </c:pt>
                <c:pt idx="48">
                  <c:v>25.840085071541417</c:v>
                </c:pt>
                <c:pt idx="49">
                  <c:v>25.671585323068904</c:v>
                </c:pt>
                <c:pt idx="50">
                  <c:v>25.506292235252811</c:v>
                </c:pt>
                <c:pt idx="51">
                  <c:v>25.344086034213419</c:v>
                </c:pt>
                <c:pt idx="52">
                  <c:v>25.184853533844588</c:v>
                </c:pt>
                <c:pt idx="53">
                  <c:v>25.028487661380161</c:v>
                </c:pt>
                <c:pt idx="54">
                  <c:v>24.874887024915331</c:v>
                </c:pt>
                <c:pt idx="55">
                  <c:v>24.723955518508149</c:v>
                </c:pt>
                <c:pt idx="56">
                  <c:v>24.575601961009326</c:v>
                </c:pt>
                <c:pt idx="57">
                  <c:v>24.429739765221505</c:v>
                </c:pt>
                <c:pt idx="58">
                  <c:v>24.286286634381973</c:v>
                </c:pt>
                <c:pt idx="59">
                  <c:v>24.145164283305029</c:v>
                </c:pt>
                <c:pt idx="60">
                  <c:v>24.006298181817989</c:v>
                </c:pt>
                <c:pt idx="61">
                  <c:v>23.869617318385899</c:v>
                </c:pt>
                <c:pt idx="62">
                  <c:v>23.735053982047901</c:v>
                </c:pt>
                <c:pt idx="63">
                  <c:v>23.60254356098908</c:v>
                </c:pt>
                <c:pt idx="64">
                  <c:v>23.472024356247644</c:v>
                </c:pt>
                <c:pt idx="65">
                  <c:v>23.343437409212932</c:v>
                </c:pt>
                <c:pt idx="66">
                  <c:v>23.216726341706998</c:v>
                </c:pt>
                <c:pt idx="67">
                  <c:v>23.091837207564133</c:v>
                </c:pt>
                <c:pt idx="68">
                  <c:v>22.968718354730228</c:v>
                </c:pt>
                <c:pt idx="69">
                  <c:v>22.84732029699984</c:v>
                </c:pt>
                <c:pt idx="70">
                  <c:v>22.727595594593687</c:v>
                </c:pt>
                <c:pt idx="71">
                  <c:v>22.609498742855457</c:v>
                </c:pt>
                <c:pt idx="72">
                  <c:v>22.492986068414215</c:v>
                </c:pt>
                <c:pt idx="73">
                  <c:v>22.378015632219658</c:v>
                </c:pt>
                <c:pt idx="74">
                  <c:v>22.264547138911237</c:v>
                </c:pt>
                <c:pt idx="75">
                  <c:v>22.152541852031273</c:v>
                </c:pt>
                <c:pt idx="76">
                  <c:v>22.041962514635443</c:v>
                </c:pt>
                <c:pt idx="77">
                  <c:v>21.932773274893627</c:v>
                </c:pt>
                <c:pt idx="78">
                  <c:v>21.824939616309315</c:v>
                </c:pt>
                <c:pt idx="79">
                  <c:v>21.718428292217759</c:v>
                </c:pt>
                <c:pt idx="80">
                  <c:v>21.613207264251734</c:v>
                </c:pt>
                <c:pt idx="81">
                  <c:v>21.509245644490193</c:v>
                </c:pt>
                <c:pt idx="82">
                  <c:v>21.406513641028234</c:v>
                </c:pt>
                <c:pt idx="83">
                  <c:v>21.304982506728408</c:v>
                </c:pt>
                <c:pt idx="84">
                  <c:v>21.204624490933</c:v>
                </c:pt>
                <c:pt idx="85">
                  <c:v>21.105412793934075</c:v>
                </c:pt>
                <c:pt idx="86">
                  <c:v>21.007321524014742</c:v>
                </c:pt>
                <c:pt idx="87">
                  <c:v>20.910325656888947</c:v>
                </c:pt>
                <c:pt idx="88">
                  <c:v>20.814400997381213</c:v>
                </c:pt>
                <c:pt idx="89">
                  <c:v>20.719524143199322</c:v>
                </c:pt>
                <c:pt idx="90">
                  <c:v>20.625672450664275</c:v>
                </c:pt>
                <c:pt idx="91">
                  <c:v>20.532824002272037</c:v>
                </c:pt>
                <c:pt idx="92">
                  <c:v>20.440957575970753</c:v>
                </c:pt>
                <c:pt idx="93">
                  <c:v>20.35005261604574</c:v>
                </c:pt>
                <c:pt idx="94">
                  <c:v>20.260089205512358</c:v>
                </c:pt>
                <c:pt idx="95">
                  <c:v>20.171048039923932</c:v>
                </c:pt>
                <c:pt idx="96">
                  <c:v>20.082910402508674</c:v>
                </c:pt>
                <c:pt idx="97">
                  <c:v>19.995658140555385</c:v>
                </c:pt>
                <c:pt idx="98">
                  <c:v>19.909273642973538</c:v>
                </c:pt>
                <c:pt idx="99">
                  <c:v>19.823739818958206</c:v>
                </c:pt>
                <c:pt idx="100">
                  <c:v>19.739040077695368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97-4238-AA12-89C303169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93336"/>
        <c:axId val="333193992"/>
      </c:scatterChart>
      <c:valAx>
        <c:axId val="33319333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Abstand von WP Außenkante in</a:t>
                </a:r>
                <a:r>
                  <a:rPr lang="de-AT" baseline="0"/>
                  <a:t> m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992"/>
        <c:crosses val="autoZero"/>
        <c:crossBetween val="midCat"/>
        <c:majorUnit val="1"/>
      </c:valAx>
      <c:valAx>
        <c:axId val="33319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max.</a:t>
                </a:r>
                <a:r>
                  <a:rPr lang="de-AT" baseline="0"/>
                  <a:t> </a:t>
                </a:r>
                <a:r>
                  <a:rPr lang="de-AT"/>
                  <a:t>Schalldruckpegel in dB(A)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307584541062798"/>
          <c:y val="0.18564444444444445"/>
          <c:w val="0.28014661835748794"/>
          <c:h val="0.162569841269841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Pos.</a:t>
            </a:r>
            <a:r>
              <a:rPr lang="de-AT" baseline="0"/>
              <a:t> 2 (Lamellenpaketseite)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38670166229223"/>
          <c:y val="0.16602500000000001"/>
          <c:w val="0.81239107611548556"/>
          <c:h val="0.69379682539682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Berechnungsmodel!$B$2</c:f>
              <c:strCache>
                <c:ptCount val="1"/>
                <c:pt idx="0">
                  <c:v>Tagbetrieb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Berechnungsmodel!$C$7:$C$107</c:f>
              <c:numCache>
                <c:formatCode>0.0</c:formatCode>
                <c:ptCount val="101"/>
                <c:pt idx="0">
                  <c:v>55.314003213064282</c:v>
                </c:pt>
                <c:pt idx="1">
                  <c:v>52.850899535706631</c:v>
                </c:pt>
                <c:pt idx="2">
                  <c:v>50.934172437626771</c:v>
                </c:pt>
                <c:pt idx="3">
                  <c:v>49.364892506950625</c:v>
                </c:pt>
                <c:pt idx="4">
                  <c:v>48.036217660172028</c:v>
                </c:pt>
                <c:pt idx="5">
                  <c:v>46.884082392642632</c:v>
                </c:pt>
                <c:pt idx="6">
                  <c:v>45.86702841589593</c:v>
                </c:pt>
                <c:pt idx="7">
                  <c:v>44.956678764869849</c:v>
                </c:pt>
                <c:pt idx="8">
                  <c:v>44.132754439577411</c:v>
                </c:pt>
                <c:pt idx="9">
                  <c:v>43.380259061782255</c:v>
                </c:pt>
                <c:pt idx="10">
                  <c:v>42.687789766514008</c:v>
                </c:pt>
                <c:pt idx="11">
                  <c:v>42.046473515178029</c:v>
                </c:pt>
                <c:pt idx="12">
                  <c:v>41.449270001402759</c:v>
                </c:pt>
                <c:pt idx="13">
                  <c:v>40.890499265182186</c:v>
                </c:pt>
                <c:pt idx="14">
                  <c:v>40.36551233342967</c:v>
                </c:pt>
                <c:pt idx="15">
                  <c:v>39.870455875166463</c:v>
                </c:pt>
                <c:pt idx="16">
                  <c:v>39.402100399767235</c:v>
                </c:pt>
                <c:pt idx="17">
                  <c:v>38.957712460875982</c:v>
                </c:pt>
                <c:pt idx="18">
                  <c:v>38.534957996566256</c:v>
                </c:pt>
                <c:pt idx="19">
                  <c:v>38.131828123922851</c:v>
                </c:pt>
                <c:pt idx="20">
                  <c:v>37.746581405486658</c:v>
                </c:pt>
                <c:pt idx="21">
                  <c:v>37.377698385802987</c:v>
                </c:pt>
                <c:pt idx="22">
                  <c:v>37.023845395934707</c:v>
                </c:pt>
                <c:pt idx="23">
                  <c:v>36.68384544728913</c:v>
                </c:pt>
                <c:pt idx="24">
                  <c:v>36.356654611148237</c:v>
                </c:pt>
                <c:pt idx="25">
                  <c:v>36.041342688156391</c:v>
                </c:pt>
                <c:pt idx="26">
                  <c:v>35.737077265473005</c:v>
                </c:pt>
                <c:pt idx="27">
                  <c:v>35.443110473224834</c:v>
                </c:pt>
                <c:pt idx="28">
                  <c:v>35.158767909748022</c:v>
                </c:pt>
                <c:pt idx="29">
                  <c:v>34.883439322903271</c:v>
                </c:pt>
                <c:pt idx="30">
                  <c:v>34.616570723566824</c:v>
                </c:pt>
                <c:pt idx="31">
                  <c:v>34.357657675023923</c:v>
                </c:pt>
                <c:pt idx="32">
                  <c:v>34.106239553946452</c:v>
                </c:pt>
                <c:pt idx="33">
                  <c:v>33.861894618891043</c:v>
                </c:pt>
                <c:pt idx="34">
                  <c:v>33.624235753693057</c:v>
                </c:pt>
                <c:pt idx="35">
                  <c:v>33.39290677786817</c:v>
                </c:pt>
                <c:pt idx="36">
                  <c:v>33.167579235733619</c:v>
                </c:pt>
                <c:pt idx="37">
                  <c:v>32.94794959159487</c:v>
                </c:pt>
                <c:pt idx="38">
                  <c:v>32.733736770890808</c:v>
                </c:pt>
                <c:pt idx="39">
                  <c:v>32.524679997321378</c:v>
                </c:pt>
                <c:pt idx="40">
                  <c:v>32.320536884206533</c:v>
                </c:pt>
                <c:pt idx="41">
                  <c:v>32.121081745038666</c:v>
                </c:pt>
                <c:pt idx="42">
                  <c:v>31.926104093698363</c:v>
                </c:pt>
                <c:pt idx="43">
                  <c:v>31.735407309342648</c:v>
                </c:pt>
                <c:pt idx="44">
                  <c:v>31.548807444734486</c:v>
                </c:pt>
                <c:pt idx="45">
                  <c:v>31.366132159908716</c:v>
                </c:pt>
                <c:pt idx="46">
                  <c:v>31.187219765680652</c:v>
                </c:pt>
                <c:pt idx="47">
                  <c:v>31.011918363693251</c:v>
                </c:pt>
                <c:pt idx="48">
                  <c:v>30.840085071541417</c:v>
                </c:pt>
                <c:pt idx="49">
                  <c:v>30.671585323068904</c:v>
                </c:pt>
                <c:pt idx="50">
                  <c:v>30.506292235252811</c:v>
                </c:pt>
                <c:pt idx="51">
                  <c:v>30.344086034213419</c:v>
                </c:pt>
                <c:pt idx="52">
                  <c:v>30.184853533844588</c:v>
                </c:pt>
                <c:pt idx="53">
                  <c:v>30.028487661380161</c:v>
                </c:pt>
                <c:pt idx="54">
                  <c:v>29.874887024915331</c:v>
                </c:pt>
                <c:pt idx="55">
                  <c:v>29.723955518508149</c:v>
                </c:pt>
                <c:pt idx="56">
                  <c:v>29.575601961009326</c:v>
                </c:pt>
                <c:pt idx="57">
                  <c:v>29.429739765221505</c:v>
                </c:pt>
                <c:pt idx="58">
                  <c:v>29.286286634381973</c:v>
                </c:pt>
                <c:pt idx="59">
                  <c:v>29.145164283305029</c:v>
                </c:pt>
                <c:pt idx="60">
                  <c:v>29.006298181817989</c:v>
                </c:pt>
                <c:pt idx="61">
                  <c:v>28.869617318385899</c:v>
                </c:pt>
                <c:pt idx="62">
                  <c:v>28.735053982047901</c:v>
                </c:pt>
                <c:pt idx="63">
                  <c:v>28.60254356098908</c:v>
                </c:pt>
                <c:pt idx="64">
                  <c:v>28.472024356247644</c:v>
                </c:pt>
                <c:pt idx="65">
                  <c:v>28.343437409212932</c:v>
                </c:pt>
                <c:pt idx="66">
                  <c:v>28.216726341706998</c:v>
                </c:pt>
                <c:pt idx="67">
                  <c:v>28.091837207564133</c:v>
                </c:pt>
                <c:pt idx="68">
                  <c:v>27.968718354730228</c:v>
                </c:pt>
                <c:pt idx="69">
                  <c:v>27.84732029699984</c:v>
                </c:pt>
                <c:pt idx="70">
                  <c:v>27.727595594593687</c:v>
                </c:pt>
                <c:pt idx="71">
                  <c:v>27.609498742855457</c:v>
                </c:pt>
                <c:pt idx="72">
                  <c:v>27.492986068414215</c:v>
                </c:pt>
                <c:pt idx="73">
                  <c:v>27.378015632219658</c:v>
                </c:pt>
                <c:pt idx="74">
                  <c:v>27.264547138911237</c:v>
                </c:pt>
                <c:pt idx="75">
                  <c:v>27.152541852031273</c:v>
                </c:pt>
                <c:pt idx="76">
                  <c:v>27.041962514635443</c:v>
                </c:pt>
                <c:pt idx="77">
                  <c:v>26.932773274893627</c:v>
                </c:pt>
                <c:pt idx="78">
                  <c:v>26.824939616309315</c:v>
                </c:pt>
                <c:pt idx="79">
                  <c:v>26.718428292217759</c:v>
                </c:pt>
                <c:pt idx="80">
                  <c:v>26.613207264251734</c:v>
                </c:pt>
                <c:pt idx="81">
                  <c:v>26.509245644490193</c:v>
                </c:pt>
                <c:pt idx="82">
                  <c:v>26.406513641028234</c:v>
                </c:pt>
                <c:pt idx="83">
                  <c:v>26.304982506728408</c:v>
                </c:pt>
                <c:pt idx="84">
                  <c:v>26.204624490933</c:v>
                </c:pt>
                <c:pt idx="85">
                  <c:v>26.105412793934075</c:v>
                </c:pt>
                <c:pt idx="86">
                  <c:v>26.007321524014742</c:v>
                </c:pt>
                <c:pt idx="87">
                  <c:v>25.910325656888947</c:v>
                </c:pt>
                <c:pt idx="88">
                  <c:v>25.814400997381213</c:v>
                </c:pt>
                <c:pt idx="89">
                  <c:v>25.719524143199322</c:v>
                </c:pt>
                <c:pt idx="90">
                  <c:v>25.625672450664275</c:v>
                </c:pt>
                <c:pt idx="91">
                  <c:v>25.532824002272037</c:v>
                </c:pt>
                <c:pt idx="92">
                  <c:v>25.440957575970753</c:v>
                </c:pt>
                <c:pt idx="93">
                  <c:v>25.35005261604574</c:v>
                </c:pt>
                <c:pt idx="94">
                  <c:v>25.260089205512358</c:v>
                </c:pt>
                <c:pt idx="95">
                  <c:v>25.171048039923932</c:v>
                </c:pt>
                <c:pt idx="96">
                  <c:v>25.082910402508674</c:v>
                </c:pt>
                <c:pt idx="97">
                  <c:v>24.995658140555385</c:v>
                </c:pt>
                <c:pt idx="98">
                  <c:v>24.909273642973538</c:v>
                </c:pt>
                <c:pt idx="99">
                  <c:v>24.823739818958206</c:v>
                </c:pt>
                <c:pt idx="100">
                  <c:v>24.739040077695368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45-470A-9FA2-313A00AFE364}"/>
            </c:ext>
          </c:extLst>
        </c:ser>
        <c:ser>
          <c:idx val="1"/>
          <c:order val="1"/>
          <c:tx>
            <c:strRef>
              <c:f>Berechnungsmodel!$F$2</c:f>
              <c:strCache>
                <c:ptCount val="1"/>
                <c:pt idx="0">
                  <c:v>Nachtbetrieb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Berechnungsmodel!$G$7:$G$107</c:f>
              <c:numCache>
                <c:formatCode>0.0</c:formatCode>
                <c:ptCount val="101"/>
                <c:pt idx="0">
                  <c:v>50.314003213064282</c:v>
                </c:pt>
                <c:pt idx="1">
                  <c:v>47.850899535706631</c:v>
                </c:pt>
                <c:pt idx="2">
                  <c:v>45.934172437626771</c:v>
                </c:pt>
                <c:pt idx="3">
                  <c:v>44.364892506950625</c:v>
                </c:pt>
                <c:pt idx="4">
                  <c:v>43.036217660172028</c:v>
                </c:pt>
                <c:pt idx="5">
                  <c:v>41.884082392642632</c:v>
                </c:pt>
                <c:pt idx="6">
                  <c:v>40.86702841589593</c:v>
                </c:pt>
                <c:pt idx="7">
                  <c:v>39.956678764869849</c:v>
                </c:pt>
                <c:pt idx="8">
                  <c:v>39.132754439577411</c:v>
                </c:pt>
                <c:pt idx="9">
                  <c:v>38.380259061782255</c:v>
                </c:pt>
                <c:pt idx="10">
                  <c:v>37.687789766514008</c:v>
                </c:pt>
                <c:pt idx="11">
                  <c:v>37.046473515178029</c:v>
                </c:pt>
                <c:pt idx="12">
                  <c:v>36.449270001402759</c:v>
                </c:pt>
                <c:pt idx="13">
                  <c:v>35.890499265182186</c:v>
                </c:pt>
                <c:pt idx="14">
                  <c:v>35.36551233342967</c:v>
                </c:pt>
                <c:pt idx="15">
                  <c:v>34.870455875166463</c:v>
                </c:pt>
                <c:pt idx="16">
                  <c:v>34.402100399767235</c:v>
                </c:pt>
                <c:pt idx="17">
                  <c:v>33.957712460875982</c:v>
                </c:pt>
                <c:pt idx="18">
                  <c:v>33.534957996566256</c:v>
                </c:pt>
                <c:pt idx="19">
                  <c:v>33.131828123922851</c:v>
                </c:pt>
                <c:pt idx="20">
                  <c:v>32.746581405486658</c:v>
                </c:pt>
                <c:pt idx="21">
                  <c:v>32.377698385802987</c:v>
                </c:pt>
                <c:pt idx="22">
                  <c:v>32.023845395934707</c:v>
                </c:pt>
                <c:pt idx="23">
                  <c:v>31.683845447289134</c:v>
                </c:pt>
                <c:pt idx="24">
                  <c:v>31.356654611148237</c:v>
                </c:pt>
                <c:pt idx="25">
                  <c:v>31.041342688156394</c:v>
                </c:pt>
                <c:pt idx="26">
                  <c:v>30.737077265473008</c:v>
                </c:pt>
                <c:pt idx="27">
                  <c:v>30.443110473224834</c:v>
                </c:pt>
                <c:pt idx="28">
                  <c:v>30.158767909748022</c:v>
                </c:pt>
                <c:pt idx="29">
                  <c:v>29.883439322903275</c:v>
                </c:pt>
                <c:pt idx="30">
                  <c:v>29.61657072356682</c:v>
                </c:pt>
                <c:pt idx="31">
                  <c:v>29.357657675023923</c:v>
                </c:pt>
                <c:pt idx="32">
                  <c:v>29.106239553946448</c:v>
                </c:pt>
                <c:pt idx="33">
                  <c:v>28.861894618891043</c:v>
                </c:pt>
                <c:pt idx="34">
                  <c:v>28.624235753693061</c:v>
                </c:pt>
                <c:pt idx="35">
                  <c:v>28.39290677786817</c:v>
                </c:pt>
                <c:pt idx="36">
                  <c:v>28.167579235733619</c:v>
                </c:pt>
                <c:pt idx="37">
                  <c:v>27.94794959159487</c:v>
                </c:pt>
                <c:pt idx="38">
                  <c:v>27.733736770890808</c:v>
                </c:pt>
                <c:pt idx="39">
                  <c:v>27.524679997321378</c:v>
                </c:pt>
                <c:pt idx="40">
                  <c:v>27.320536884206529</c:v>
                </c:pt>
                <c:pt idx="41">
                  <c:v>27.121081745038666</c:v>
                </c:pt>
                <c:pt idx="42">
                  <c:v>26.926104093698363</c:v>
                </c:pt>
                <c:pt idx="43">
                  <c:v>26.735407309342648</c:v>
                </c:pt>
                <c:pt idx="44">
                  <c:v>26.548807444734486</c:v>
                </c:pt>
                <c:pt idx="45">
                  <c:v>26.366132159908716</c:v>
                </c:pt>
                <c:pt idx="46">
                  <c:v>26.187219765680652</c:v>
                </c:pt>
                <c:pt idx="47">
                  <c:v>26.011918363693251</c:v>
                </c:pt>
                <c:pt idx="48">
                  <c:v>25.840085071541417</c:v>
                </c:pt>
                <c:pt idx="49">
                  <c:v>25.671585323068904</c:v>
                </c:pt>
                <c:pt idx="50">
                  <c:v>25.506292235252811</c:v>
                </c:pt>
                <c:pt idx="51">
                  <c:v>25.344086034213419</c:v>
                </c:pt>
                <c:pt idx="52">
                  <c:v>25.184853533844588</c:v>
                </c:pt>
                <c:pt idx="53">
                  <c:v>25.028487661380161</c:v>
                </c:pt>
                <c:pt idx="54">
                  <c:v>24.874887024915331</c:v>
                </c:pt>
                <c:pt idx="55">
                  <c:v>24.723955518508149</c:v>
                </c:pt>
                <c:pt idx="56">
                  <c:v>24.575601961009326</c:v>
                </c:pt>
                <c:pt idx="57">
                  <c:v>24.429739765221505</c:v>
                </c:pt>
                <c:pt idx="58">
                  <c:v>24.286286634381973</c:v>
                </c:pt>
                <c:pt idx="59">
                  <c:v>24.145164283305029</c:v>
                </c:pt>
                <c:pt idx="60">
                  <c:v>24.006298181817989</c:v>
                </c:pt>
                <c:pt idx="61">
                  <c:v>23.869617318385899</c:v>
                </c:pt>
                <c:pt idx="62">
                  <c:v>23.735053982047901</c:v>
                </c:pt>
                <c:pt idx="63">
                  <c:v>23.60254356098908</c:v>
                </c:pt>
                <c:pt idx="64">
                  <c:v>23.472024356247644</c:v>
                </c:pt>
                <c:pt idx="65">
                  <c:v>23.343437409212932</c:v>
                </c:pt>
                <c:pt idx="66">
                  <c:v>23.216726341706998</c:v>
                </c:pt>
                <c:pt idx="67">
                  <c:v>23.091837207564133</c:v>
                </c:pt>
                <c:pt idx="68">
                  <c:v>22.968718354730228</c:v>
                </c:pt>
                <c:pt idx="69">
                  <c:v>22.84732029699984</c:v>
                </c:pt>
                <c:pt idx="70">
                  <c:v>22.727595594593687</c:v>
                </c:pt>
                <c:pt idx="71">
                  <c:v>22.609498742855457</c:v>
                </c:pt>
                <c:pt idx="72">
                  <c:v>22.492986068414215</c:v>
                </c:pt>
                <c:pt idx="73">
                  <c:v>22.378015632219658</c:v>
                </c:pt>
                <c:pt idx="74">
                  <c:v>22.264547138911237</c:v>
                </c:pt>
                <c:pt idx="75">
                  <c:v>22.152541852031273</c:v>
                </c:pt>
                <c:pt idx="76">
                  <c:v>22.041962514635443</c:v>
                </c:pt>
                <c:pt idx="77">
                  <c:v>21.932773274893627</c:v>
                </c:pt>
                <c:pt idx="78">
                  <c:v>21.824939616309315</c:v>
                </c:pt>
                <c:pt idx="79">
                  <c:v>21.718428292217759</c:v>
                </c:pt>
                <c:pt idx="80">
                  <c:v>21.613207264251734</c:v>
                </c:pt>
                <c:pt idx="81">
                  <c:v>21.509245644490193</c:v>
                </c:pt>
                <c:pt idx="82">
                  <c:v>21.406513641028234</c:v>
                </c:pt>
                <c:pt idx="83">
                  <c:v>21.304982506728408</c:v>
                </c:pt>
                <c:pt idx="84">
                  <c:v>21.204624490933</c:v>
                </c:pt>
                <c:pt idx="85">
                  <c:v>21.105412793934075</c:v>
                </c:pt>
                <c:pt idx="86">
                  <c:v>21.007321524014742</c:v>
                </c:pt>
                <c:pt idx="87">
                  <c:v>20.910325656888947</c:v>
                </c:pt>
                <c:pt idx="88">
                  <c:v>20.814400997381213</c:v>
                </c:pt>
                <c:pt idx="89">
                  <c:v>20.719524143199322</c:v>
                </c:pt>
                <c:pt idx="90">
                  <c:v>20.625672450664275</c:v>
                </c:pt>
                <c:pt idx="91">
                  <c:v>20.532824002272037</c:v>
                </c:pt>
                <c:pt idx="92">
                  <c:v>20.440957575970753</c:v>
                </c:pt>
                <c:pt idx="93">
                  <c:v>20.35005261604574</c:v>
                </c:pt>
                <c:pt idx="94">
                  <c:v>20.260089205512358</c:v>
                </c:pt>
                <c:pt idx="95">
                  <c:v>20.171048039923932</c:v>
                </c:pt>
                <c:pt idx="96">
                  <c:v>20.082910402508674</c:v>
                </c:pt>
                <c:pt idx="97">
                  <c:v>19.995658140555385</c:v>
                </c:pt>
                <c:pt idx="98">
                  <c:v>19.909273642973538</c:v>
                </c:pt>
                <c:pt idx="99">
                  <c:v>19.823739818958206</c:v>
                </c:pt>
                <c:pt idx="100">
                  <c:v>19.739040077695368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45-470A-9FA2-313A00AF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93336"/>
        <c:axId val="333193992"/>
      </c:scatterChart>
      <c:valAx>
        <c:axId val="33319333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Abstand von WP Außenkante in</a:t>
                </a:r>
                <a:r>
                  <a:rPr lang="de-AT" baseline="0"/>
                  <a:t> m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992"/>
        <c:crosses val="autoZero"/>
        <c:crossBetween val="midCat"/>
        <c:majorUnit val="1"/>
      </c:valAx>
      <c:valAx>
        <c:axId val="33319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max.</a:t>
                </a:r>
                <a:r>
                  <a:rPr lang="de-AT" baseline="0"/>
                  <a:t> </a:t>
                </a:r>
                <a:r>
                  <a:rPr lang="de-AT"/>
                  <a:t>Schalldruckpegel in dB(A)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307584541062798"/>
          <c:y val="0.18564444444444445"/>
          <c:w val="0.28014661835748794"/>
          <c:h val="0.162569841269841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Pos.</a:t>
            </a:r>
            <a:r>
              <a:rPr lang="de-AT" baseline="0"/>
              <a:t> 3 (rechts von Ventilator)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38670166229223"/>
          <c:y val="0.16602500000000001"/>
          <c:w val="0.81239107611548556"/>
          <c:h val="0.69379682539682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Berechnungsmodel!$B$2</c:f>
              <c:strCache>
                <c:ptCount val="1"/>
                <c:pt idx="0">
                  <c:v>Tagbetrieb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Berechnungsmodel!$D$7:$D$107</c:f>
              <c:numCache>
                <c:formatCode>0.0</c:formatCode>
                <c:ptCount val="101"/>
                <c:pt idx="0">
                  <c:v>50.466127807502666</c:v>
                </c:pt>
                <c:pt idx="1">
                  <c:v>48.806643106207389</c:v>
                </c:pt>
                <c:pt idx="2">
                  <c:v>47.413924543379501</c:v>
                </c:pt>
                <c:pt idx="3">
                  <c:v>46.213965949873796</c:v>
                </c:pt>
                <c:pt idx="4">
                  <c:v>45.159838939553737</c:v>
                </c:pt>
                <c:pt idx="5">
                  <c:v>44.219907686029266</c:v>
                </c:pt>
                <c:pt idx="6">
                  <c:v>43.371830714967516</c:v>
                </c:pt>
                <c:pt idx="7">
                  <c:v>42.599242667844898</c:v>
                </c:pt>
                <c:pt idx="8">
                  <c:v>41.889796304600523</c:v>
                </c:pt>
                <c:pt idx="9">
                  <c:v>41.233946036674368</c:v>
                </c:pt>
                <c:pt idx="10">
                  <c:v>40.624159593716364</c:v>
                </c:pt>
                <c:pt idx="11">
                  <c:v>40.054388837487615</c:v>
                </c:pt>
                <c:pt idx="12">
                  <c:v>39.519703772542719</c:v>
                </c:pt>
                <c:pt idx="13">
                  <c:v>39.016032852177744</c:v>
                </c:pt>
                <c:pt idx="14">
                  <c:v>38.539974558725248</c:v>
                </c:pt>
                <c:pt idx="15">
                  <c:v>38.088658000750421</c:v>
                </c:pt>
                <c:pt idx="16">
                  <c:v>37.659637979037768</c:v>
                </c:pt>
                <c:pt idx="17">
                  <c:v>37.250814774186878</c:v>
                </c:pt>
                <c:pt idx="18">
                  <c:v>36.860371980137373</c:v>
                </c:pt>
                <c:pt idx="19">
                  <c:v>36.486727720782291</c:v>
                </c:pt>
                <c:pt idx="20">
                  <c:v>36.128495934608246</c:v>
                </c:pt>
                <c:pt idx="21">
                  <c:v>35.784455332455806</c:v>
                </c:pt>
                <c:pt idx="22">
                  <c:v>35.453524272855056</c:v>
                </c:pt>
                <c:pt idx="23">
                  <c:v>35.134740250826098</c:v>
                </c:pt>
                <c:pt idx="24">
                  <c:v>34.827243019487014</c:v>
                </c:pt>
                <c:pt idx="25">
                  <c:v>34.530260598708637</c:v>
                </c:pt>
                <c:pt idx="26">
                  <c:v>34.243097597771289</c:v>
                </c:pt>
                <c:pt idx="27">
                  <c:v>33.965125407440112</c:v>
                </c:pt>
                <c:pt idx="28">
                  <c:v>33.695773913443965</c:v>
                </c:pt>
                <c:pt idx="29">
                  <c:v>33.434524456659126</c:v>
                </c:pt>
                <c:pt idx="30">
                  <c:v>33.180903821477344</c:v>
                </c:pt>
                <c:pt idx="31">
                  <c:v>32.934479077258011</c:v>
                </c:pt>
                <c:pt idx="32">
                  <c:v>32.694853131595721</c:v>
                </c:pt>
                <c:pt idx="33">
                  <c:v>32.46166088069586</c:v>
                </c:pt>
                <c:pt idx="34">
                  <c:v>32.234565863153421</c:v>
                </c:pt>
                <c:pt idx="35">
                  <c:v>32.013257340150219</c:v>
                </c:pt>
                <c:pt idx="36">
                  <c:v>31.797447738480091</c:v>
                </c:pt>
                <c:pt idx="37">
                  <c:v>31.586870403607584</c:v>
                </c:pt>
                <c:pt idx="38">
                  <c:v>31.381277618716172</c:v>
                </c:pt>
                <c:pt idx="39">
                  <c:v>31.180438852833362</c:v>
                </c:pt>
                <c:pt idx="40">
                  <c:v>30.984139206961387</c:v>
                </c:pt>
                <c:pt idx="41">
                  <c:v>30.792178031950659</c:v>
                </c:pt>
                <c:pt idx="42">
                  <c:v>30.604367695829268</c:v>
                </c:pt>
                <c:pt idx="43">
                  <c:v>30.420532481604695</c:v>
                </c:pt>
                <c:pt idx="44">
                  <c:v>30.240507599308884</c:v>
                </c:pt>
                <c:pt idx="45">
                  <c:v>30.064138298365116</c:v>
                </c:pt>
                <c:pt idx="46">
                  <c:v>29.891279068294992</c:v>
                </c:pt>
                <c:pt idx="47">
                  <c:v>29.721792917420892</c:v>
                </c:pt>
                <c:pt idx="48">
                  <c:v>29.555550720605396</c:v>
                </c:pt>
                <c:pt idx="49">
                  <c:v>29.392430628247141</c:v>
                </c:pt>
                <c:pt idx="50">
                  <c:v>29.232317529756884</c:v>
                </c:pt>
                <c:pt idx="51">
                  <c:v>29.075102565596033</c:v>
                </c:pt>
                <c:pt idx="52">
                  <c:v>28.920682682696793</c:v>
                </c:pt>
                <c:pt idx="53">
                  <c:v>28.768960228716363</c:v>
                </c:pt>
                <c:pt idx="54">
                  <c:v>28.619842581124523</c:v>
                </c:pt>
                <c:pt idx="55">
                  <c:v>28.473241807596494</c:v>
                </c:pt>
                <c:pt idx="56">
                  <c:v>28.329074354593004</c:v>
                </c:pt>
                <c:pt idx="57">
                  <c:v>28.187260761365934</c:v>
                </c:pt>
                <c:pt idx="58">
                  <c:v>28.047725396938485</c:v>
                </c:pt>
                <c:pt idx="59">
                  <c:v>27.910396217880145</c:v>
                </c:pt>
                <c:pt idx="60">
                  <c:v>27.775204544934212</c:v>
                </c:pt>
                <c:pt idx="61">
                  <c:v>27.642084856764093</c:v>
                </c:pt>
                <c:pt idx="62">
                  <c:v>27.510974599267744</c:v>
                </c:pt>
                <c:pt idx="63">
                  <c:v>27.381814009071135</c:v>
                </c:pt>
                <c:pt idx="64">
                  <c:v>27.254545949953997</c:v>
                </c:pt>
                <c:pt idx="65">
                  <c:v>27.129115761087299</c:v>
                </c:pt>
                <c:pt idx="66">
                  <c:v>27.005471116073444</c:v>
                </c:pt>
                <c:pt idx="67">
                  <c:v>26.883561891879403</c:v>
                </c:pt>
                <c:pt idx="68">
                  <c:v>26.763340046841101</c:v>
                </c:pt>
                <c:pt idx="69">
                  <c:v>26.644759506995989</c:v>
                </c:pt>
                <c:pt idx="70">
                  <c:v>26.527776060070654</c:v>
                </c:pt>
                <c:pt idx="71">
                  <c:v>26.412347256513147</c:v>
                </c:pt>
                <c:pt idx="72">
                  <c:v>26.298432317015518</c:v>
                </c:pt>
                <c:pt idx="73">
                  <c:v>26.185992046022498</c:v>
                </c:pt>
                <c:pt idx="74">
                  <c:v>26.074988750767236</c:v>
                </c:pt>
                <c:pt idx="75">
                  <c:v>25.965386165415627</c:v>
                </c:pt>
                <c:pt idx="76">
                  <c:v>25.857149379937191</c:v>
                </c:pt>
                <c:pt idx="77">
                  <c:v>25.750244773353526</c:v>
                </c:pt>
                <c:pt idx="78">
                  <c:v>25.644639951044866</c:v>
                </c:pt>
                <c:pt idx="79">
                  <c:v>25.540303685822344</c:v>
                </c:pt>
                <c:pt idx="80">
                  <c:v>25.437205862497606</c:v>
                </c:pt>
                <c:pt idx="81">
                  <c:v>25.335317425703828</c:v>
                </c:pt>
                <c:pt idx="82">
                  <c:v>25.234610330741763</c:v>
                </c:pt>
                <c:pt idx="83">
                  <c:v>25.135057497242759</c:v>
                </c:pt>
                <c:pt idx="84">
                  <c:v>25.036632765457366</c:v>
                </c:pt>
                <c:pt idx="85">
                  <c:v>24.939310854992854</c:v>
                </c:pt>
                <c:pt idx="86">
                  <c:v>24.843067325836987</c:v>
                </c:pt>
                <c:pt idx="87">
                  <c:v>24.747878541517451</c:v>
                </c:pt>
                <c:pt idx="88">
                  <c:v>24.653721634258321</c:v>
                </c:pt>
                <c:pt idx="89">
                  <c:v>24.560574472004863</c:v>
                </c:pt>
                <c:pt idx="90">
                  <c:v>24.468415627197793</c:v>
                </c:pt>
                <c:pt idx="91">
                  <c:v>24.377224347186782</c:v>
                </c:pt>
                <c:pt idx="92">
                  <c:v>24.286980526181011</c:v>
                </c:pt>
                <c:pt idx="93">
                  <c:v>24.197664678641903</c:v>
                </c:pt>
                <c:pt idx="94">
                  <c:v>24.109257914030035</c:v>
                </c:pt>
                <c:pt idx="95">
                  <c:v>24.021741912824275</c:v>
                </c:pt>
                <c:pt idx="96">
                  <c:v>23.93509890373705</c:v>
                </c:pt>
                <c:pt idx="97">
                  <c:v>23.84931164205484</c:v>
                </c:pt>
                <c:pt idx="98">
                  <c:v>23.764363389037854</c:v>
                </c:pt>
                <c:pt idx="99">
                  <c:v>23.680237892317386</c:v>
                </c:pt>
                <c:pt idx="100">
                  <c:v>23.596919367233344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7A-404F-B749-BB40C14EF33D}"/>
            </c:ext>
          </c:extLst>
        </c:ser>
        <c:ser>
          <c:idx val="1"/>
          <c:order val="1"/>
          <c:tx>
            <c:strRef>
              <c:f>Berechnungsmodel!$F$2</c:f>
              <c:strCache>
                <c:ptCount val="1"/>
                <c:pt idx="0">
                  <c:v>Nachtbetrieb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Berechnungsmodel!$H$7:$H$107</c:f>
              <c:numCache>
                <c:formatCode>0.0</c:formatCode>
                <c:ptCount val="101"/>
                <c:pt idx="0">
                  <c:v>45.466127807502666</c:v>
                </c:pt>
                <c:pt idx="1">
                  <c:v>43.806643106207389</c:v>
                </c:pt>
                <c:pt idx="2">
                  <c:v>42.413924543379501</c:v>
                </c:pt>
                <c:pt idx="3">
                  <c:v>41.213965949873796</c:v>
                </c:pt>
                <c:pt idx="4">
                  <c:v>40.159838939553737</c:v>
                </c:pt>
                <c:pt idx="5">
                  <c:v>39.219907686029266</c:v>
                </c:pt>
                <c:pt idx="6">
                  <c:v>38.371830714967516</c:v>
                </c:pt>
                <c:pt idx="7">
                  <c:v>37.599242667844898</c:v>
                </c:pt>
                <c:pt idx="8">
                  <c:v>36.889796304600523</c:v>
                </c:pt>
                <c:pt idx="9">
                  <c:v>36.233946036674368</c:v>
                </c:pt>
                <c:pt idx="10">
                  <c:v>35.624159593716364</c:v>
                </c:pt>
                <c:pt idx="11">
                  <c:v>35.054388837487615</c:v>
                </c:pt>
                <c:pt idx="12">
                  <c:v>34.519703772542719</c:v>
                </c:pt>
                <c:pt idx="13">
                  <c:v>34.016032852177744</c:v>
                </c:pt>
                <c:pt idx="14">
                  <c:v>33.539974558725248</c:v>
                </c:pt>
                <c:pt idx="15">
                  <c:v>33.088658000750421</c:v>
                </c:pt>
                <c:pt idx="16">
                  <c:v>32.659637979037768</c:v>
                </c:pt>
                <c:pt idx="17">
                  <c:v>32.250814774186878</c:v>
                </c:pt>
                <c:pt idx="18">
                  <c:v>31.860371980137376</c:v>
                </c:pt>
                <c:pt idx="19">
                  <c:v>31.486727720782291</c:v>
                </c:pt>
                <c:pt idx="20">
                  <c:v>31.128495934608249</c:v>
                </c:pt>
                <c:pt idx="21">
                  <c:v>30.784455332455803</c:v>
                </c:pt>
                <c:pt idx="22">
                  <c:v>30.453524272855056</c:v>
                </c:pt>
                <c:pt idx="23">
                  <c:v>30.134740250826098</c:v>
                </c:pt>
                <c:pt idx="24">
                  <c:v>29.827243019487014</c:v>
                </c:pt>
                <c:pt idx="25">
                  <c:v>29.530260598708633</c:v>
                </c:pt>
                <c:pt idx="26">
                  <c:v>29.243097597771289</c:v>
                </c:pt>
                <c:pt idx="27">
                  <c:v>28.965125407440109</c:v>
                </c:pt>
                <c:pt idx="28">
                  <c:v>28.695773913443965</c:v>
                </c:pt>
                <c:pt idx="29">
                  <c:v>28.434524456659126</c:v>
                </c:pt>
                <c:pt idx="30">
                  <c:v>28.180903821477347</c:v>
                </c:pt>
                <c:pt idx="31">
                  <c:v>27.934479077258011</c:v>
                </c:pt>
                <c:pt idx="32">
                  <c:v>27.694853131595725</c:v>
                </c:pt>
                <c:pt idx="33">
                  <c:v>27.46166088069586</c:v>
                </c:pt>
                <c:pt idx="34">
                  <c:v>27.234565863153417</c:v>
                </c:pt>
                <c:pt idx="35">
                  <c:v>27.013257340150219</c:v>
                </c:pt>
                <c:pt idx="36">
                  <c:v>26.797447738480091</c:v>
                </c:pt>
                <c:pt idx="37">
                  <c:v>26.586870403607584</c:v>
                </c:pt>
                <c:pt idx="38">
                  <c:v>26.381277618716172</c:v>
                </c:pt>
                <c:pt idx="39">
                  <c:v>26.180438852833362</c:v>
                </c:pt>
                <c:pt idx="40">
                  <c:v>25.984139206961387</c:v>
                </c:pt>
                <c:pt idx="41">
                  <c:v>25.792178031950659</c:v>
                </c:pt>
                <c:pt idx="42">
                  <c:v>25.604367695829268</c:v>
                </c:pt>
                <c:pt idx="43">
                  <c:v>25.420532481604695</c:v>
                </c:pt>
                <c:pt idx="44">
                  <c:v>25.240507599308884</c:v>
                </c:pt>
                <c:pt idx="45">
                  <c:v>25.064138298365116</c:v>
                </c:pt>
                <c:pt idx="46">
                  <c:v>24.891279068294992</c:v>
                </c:pt>
                <c:pt idx="47">
                  <c:v>24.721792917420892</c:v>
                </c:pt>
                <c:pt idx="48">
                  <c:v>24.555550720605396</c:v>
                </c:pt>
                <c:pt idx="49">
                  <c:v>24.392430628247141</c:v>
                </c:pt>
                <c:pt idx="50">
                  <c:v>24.232317529756884</c:v>
                </c:pt>
                <c:pt idx="51">
                  <c:v>24.075102565596033</c:v>
                </c:pt>
                <c:pt idx="52">
                  <c:v>23.920682682696793</c:v>
                </c:pt>
                <c:pt idx="53">
                  <c:v>23.768960228716363</c:v>
                </c:pt>
                <c:pt idx="54">
                  <c:v>23.619842581124523</c:v>
                </c:pt>
                <c:pt idx="55">
                  <c:v>23.473241807596494</c:v>
                </c:pt>
                <c:pt idx="56">
                  <c:v>23.329074354593004</c:v>
                </c:pt>
                <c:pt idx="57">
                  <c:v>23.187260761365934</c:v>
                </c:pt>
                <c:pt idx="58">
                  <c:v>23.047725396938485</c:v>
                </c:pt>
                <c:pt idx="59">
                  <c:v>22.910396217880145</c:v>
                </c:pt>
                <c:pt idx="60">
                  <c:v>22.775204544934212</c:v>
                </c:pt>
                <c:pt idx="61">
                  <c:v>22.642084856764093</c:v>
                </c:pt>
                <c:pt idx="62">
                  <c:v>22.510974599267744</c:v>
                </c:pt>
                <c:pt idx="63">
                  <c:v>22.381814009071135</c:v>
                </c:pt>
                <c:pt idx="64">
                  <c:v>22.254545949953997</c:v>
                </c:pt>
                <c:pt idx="65">
                  <c:v>22.129115761087299</c:v>
                </c:pt>
                <c:pt idx="66">
                  <c:v>22.005471116073444</c:v>
                </c:pt>
                <c:pt idx="67">
                  <c:v>21.883561891879403</c:v>
                </c:pt>
                <c:pt idx="68">
                  <c:v>21.763340046841101</c:v>
                </c:pt>
                <c:pt idx="69">
                  <c:v>21.644759506995989</c:v>
                </c:pt>
                <c:pt idx="70">
                  <c:v>21.527776060070654</c:v>
                </c:pt>
                <c:pt idx="71">
                  <c:v>21.412347256513147</c:v>
                </c:pt>
                <c:pt idx="72">
                  <c:v>21.298432317015518</c:v>
                </c:pt>
                <c:pt idx="73">
                  <c:v>21.185992046022498</c:v>
                </c:pt>
                <c:pt idx="74">
                  <c:v>21.074988750767236</c:v>
                </c:pt>
                <c:pt idx="75">
                  <c:v>20.965386165415627</c:v>
                </c:pt>
                <c:pt idx="76">
                  <c:v>20.857149379937191</c:v>
                </c:pt>
                <c:pt idx="77">
                  <c:v>20.750244773353526</c:v>
                </c:pt>
                <c:pt idx="78">
                  <c:v>20.644639951044866</c:v>
                </c:pt>
                <c:pt idx="79">
                  <c:v>20.540303685822344</c:v>
                </c:pt>
                <c:pt idx="80">
                  <c:v>20.437205862497606</c:v>
                </c:pt>
                <c:pt idx="81">
                  <c:v>20.335317425703828</c:v>
                </c:pt>
                <c:pt idx="82">
                  <c:v>20.234610330741763</c:v>
                </c:pt>
                <c:pt idx="83">
                  <c:v>20.135057497242759</c:v>
                </c:pt>
                <c:pt idx="84">
                  <c:v>20.036632765457366</c:v>
                </c:pt>
                <c:pt idx="85">
                  <c:v>19.939310854992854</c:v>
                </c:pt>
                <c:pt idx="86">
                  <c:v>19.843067325836987</c:v>
                </c:pt>
                <c:pt idx="87">
                  <c:v>19.747878541517451</c:v>
                </c:pt>
                <c:pt idx="88">
                  <c:v>19.653721634258321</c:v>
                </c:pt>
                <c:pt idx="89">
                  <c:v>19.560574472004863</c:v>
                </c:pt>
                <c:pt idx="90">
                  <c:v>19.468415627197793</c:v>
                </c:pt>
                <c:pt idx="91">
                  <c:v>19.377224347186782</c:v>
                </c:pt>
                <c:pt idx="92">
                  <c:v>19.286980526181011</c:v>
                </c:pt>
                <c:pt idx="93">
                  <c:v>19.197664678641903</c:v>
                </c:pt>
                <c:pt idx="94">
                  <c:v>19.109257914030035</c:v>
                </c:pt>
                <c:pt idx="95">
                  <c:v>19.021741912824275</c:v>
                </c:pt>
                <c:pt idx="96">
                  <c:v>18.93509890373705</c:v>
                </c:pt>
                <c:pt idx="97">
                  <c:v>18.84931164205484</c:v>
                </c:pt>
                <c:pt idx="98">
                  <c:v>18.764363389037854</c:v>
                </c:pt>
                <c:pt idx="99">
                  <c:v>18.680237892317386</c:v>
                </c:pt>
                <c:pt idx="100">
                  <c:v>18.596919367233344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7A-404F-B749-BB40C14EF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93336"/>
        <c:axId val="333193992"/>
      </c:scatterChart>
      <c:valAx>
        <c:axId val="33319333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Abstand von WP Außenkante in</a:t>
                </a:r>
                <a:r>
                  <a:rPr lang="de-AT" baseline="0"/>
                  <a:t> m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992"/>
        <c:crosses val="autoZero"/>
        <c:crossBetween val="midCat"/>
        <c:majorUnit val="1"/>
      </c:valAx>
      <c:valAx>
        <c:axId val="33319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max.</a:t>
                </a:r>
                <a:r>
                  <a:rPr lang="de-AT" baseline="0"/>
                  <a:t> </a:t>
                </a:r>
                <a:r>
                  <a:rPr lang="de-AT"/>
                  <a:t>Schalldruckpegel in dB(A)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307584541062798"/>
          <c:y val="0.18564444444444445"/>
          <c:w val="0.28014661835748794"/>
          <c:h val="0.162569841269841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Pos.</a:t>
            </a:r>
            <a:r>
              <a:rPr lang="de-AT" baseline="0"/>
              <a:t> 4 (links von Ventilator)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38670166229223"/>
          <c:y val="0.16602500000000001"/>
          <c:w val="0.81239107611548556"/>
          <c:h val="0.69379682539682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Berechnungsmodel!$B$2</c:f>
              <c:strCache>
                <c:ptCount val="1"/>
                <c:pt idx="0">
                  <c:v>Tagbetrieb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Berechnungsmodel!$E$7:$E$107</c:f>
              <c:numCache>
                <c:formatCode>0.0</c:formatCode>
                <c:ptCount val="101"/>
                <c:pt idx="0">
                  <c:v>50.466127807502666</c:v>
                </c:pt>
                <c:pt idx="1">
                  <c:v>48.806643106207389</c:v>
                </c:pt>
                <c:pt idx="2">
                  <c:v>47.413924543379501</c:v>
                </c:pt>
                <c:pt idx="3">
                  <c:v>46.213965949873796</c:v>
                </c:pt>
                <c:pt idx="4">
                  <c:v>45.159838939553737</c:v>
                </c:pt>
                <c:pt idx="5">
                  <c:v>44.219907686029266</c:v>
                </c:pt>
                <c:pt idx="6">
                  <c:v>43.371830714967516</c:v>
                </c:pt>
                <c:pt idx="7">
                  <c:v>42.599242667844898</c:v>
                </c:pt>
                <c:pt idx="8">
                  <c:v>41.889796304600523</c:v>
                </c:pt>
                <c:pt idx="9">
                  <c:v>41.233946036674368</c:v>
                </c:pt>
                <c:pt idx="10">
                  <c:v>40.624159593716364</c:v>
                </c:pt>
                <c:pt idx="11">
                  <c:v>40.054388837487615</c:v>
                </c:pt>
                <c:pt idx="12">
                  <c:v>39.519703772542719</c:v>
                </c:pt>
                <c:pt idx="13">
                  <c:v>39.016032852177744</c:v>
                </c:pt>
                <c:pt idx="14">
                  <c:v>38.539974558725248</c:v>
                </c:pt>
                <c:pt idx="15">
                  <c:v>38.088658000750421</c:v>
                </c:pt>
                <c:pt idx="16">
                  <c:v>37.659637979037768</c:v>
                </c:pt>
                <c:pt idx="17">
                  <c:v>37.250814774186878</c:v>
                </c:pt>
                <c:pt idx="18">
                  <c:v>36.860371980137373</c:v>
                </c:pt>
                <c:pt idx="19">
                  <c:v>36.486727720782291</c:v>
                </c:pt>
                <c:pt idx="20">
                  <c:v>36.128495934608246</c:v>
                </c:pt>
                <c:pt idx="21">
                  <c:v>35.784455332455806</c:v>
                </c:pt>
                <c:pt idx="22">
                  <c:v>35.453524272855056</c:v>
                </c:pt>
                <c:pt idx="23">
                  <c:v>35.134740250826098</c:v>
                </c:pt>
                <c:pt idx="24">
                  <c:v>34.827243019487014</c:v>
                </c:pt>
                <c:pt idx="25">
                  <c:v>34.530260598708637</c:v>
                </c:pt>
                <c:pt idx="26">
                  <c:v>34.243097597771289</c:v>
                </c:pt>
                <c:pt idx="27">
                  <c:v>33.965125407440112</c:v>
                </c:pt>
                <c:pt idx="28">
                  <c:v>33.695773913443965</c:v>
                </c:pt>
                <c:pt idx="29">
                  <c:v>33.434524456659126</c:v>
                </c:pt>
                <c:pt idx="30">
                  <c:v>33.180903821477344</c:v>
                </c:pt>
                <c:pt idx="31">
                  <c:v>32.934479077258011</c:v>
                </c:pt>
                <c:pt idx="32">
                  <c:v>32.694853131595721</c:v>
                </c:pt>
                <c:pt idx="33">
                  <c:v>32.46166088069586</c:v>
                </c:pt>
                <c:pt idx="34">
                  <c:v>32.234565863153421</c:v>
                </c:pt>
                <c:pt idx="35">
                  <c:v>32.013257340150219</c:v>
                </c:pt>
                <c:pt idx="36">
                  <c:v>31.797447738480091</c:v>
                </c:pt>
                <c:pt idx="37">
                  <c:v>31.586870403607584</c:v>
                </c:pt>
                <c:pt idx="38">
                  <c:v>31.381277618716172</c:v>
                </c:pt>
                <c:pt idx="39">
                  <c:v>31.180438852833362</c:v>
                </c:pt>
                <c:pt idx="40">
                  <c:v>30.984139206961387</c:v>
                </c:pt>
                <c:pt idx="41">
                  <c:v>30.792178031950659</c:v>
                </c:pt>
                <c:pt idx="42">
                  <c:v>30.604367695829268</c:v>
                </c:pt>
                <c:pt idx="43">
                  <c:v>30.420532481604695</c:v>
                </c:pt>
                <c:pt idx="44">
                  <c:v>30.240507599308884</c:v>
                </c:pt>
                <c:pt idx="45">
                  <c:v>30.064138298365116</c:v>
                </c:pt>
                <c:pt idx="46">
                  <c:v>29.891279068294992</c:v>
                </c:pt>
                <c:pt idx="47">
                  <c:v>29.721792917420892</c:v>
                </c:pt>
                <c:pt idx="48">
                  <c:v>29.555550720605396</c:v>
                </c:pt>
                <c:pt idx="49">
                  <c:v>29.392430628247141</c:v>
                </c:pt>
                <c:pt idx="50">
                  <c:v>29.232317529756884</c:v>
                </c:pt>
                <c:pt idx="51">
                  <c:v>29.075102565596033</c:v>
                </c:pt>
                <c:pt idx="52">
                  <c:v>28.920682682696793</c:v>
                </c:pt>
                <c:pt idx="53">
                  <c:v>28.768960228716363</c:v>
                </c:pt>
                <c:pt idx="54">
                  <c:v>28.619842581124523</c:v>
                </c:pt>
                <c:pt idx="55">
                  <c:v>28.473241807596494</c:v>
                </c:pt>
                <c:pt idx="56">
                  <c:v>28.329074354593004</c:v>
                </c:pt>
                <c:pt idx="57">
                  <c:v>28.187260761365934</c:v>
                </c:pt>
                <c:pt idx="58">
                  <c:v>28.047725396938485</c:v>
                </c:pt>
                <c:pt idx="59">
                  <c:v>27.910396217880145</c:v>
                </c:pt>
                <c:pt idx="60">
                  <c:v>27.775204544934212</c:v>
                </c:pt>
                <c:pt idx="61">
                  <c:v>27.642084856764093</c:v>
                </c:pt>
                <c:pt idx="62">
                  <c:v>27.510974599267744</c:v>
                </c:pt>
                <c:pt idx="63">
                  <c:v>27.381814009071135</c:v>
                </c:pt>
                <c:pt idx="64">
                  <c:v>27.254545949953997</c:v>
                </c:pt>
                <c:pt idx="65">
                  <c:v>27.129115761087299</c:v>
                </c:pt>
                <c:pt idx="66">
                  <c:v>27.005471116073444</c:v>
                </c:pt>
                <c:pt idx="67">
                  <c:v>26.883561891879403</c:v>
                </c:pt>
                <c:pt idx="68">
                  <c:v>26.763340046841101</c:v>
                </c:pt>
                <c:pt idx="69">
                  <c:v>26.644759506995989</c:v>
                </c:pt>
                <c:pt idx="70">
                  <c:v>26.527776060070654</c:v>
                </c:pt>
                <c:pt idx="71">
                  <c:v>26.412347256513147</c:v>
                </c:pt>
                <c:pt idx="72">
                  <c:v>26.298432317015518</c:v>
                </c:pt>
                <c:pt idx="73">
                  <c:v>26.185992046022498</c:v>
                </c:pt>
                <c:pt idx="74">
                  <c:v>26.074988750767236</c:v>
                </c:pt>
                <c:pt idx="75">
                  <c:v>25.965386165415627</c:v>
                </c:pt>
                <c:pt idx="76">
                  <c:v>25.857149379937191</c:v>
                </c:pt>
                <c:pt idx="77">
                  <c:v>25.750244773353526</c:v>
                </c:pt>
                <c:pt idx="78">
                  <c:v>25.644639951044866</c:v>
                </c:pt>
                <c:pt idx="79">
                  <c:v>25.540303685822344</c:v>
                </c:pt>
                <c:pt idx="80">
                  <c:v>25.437205862497606</c:v>
                </c:pt>
                <c:pt idx="81">
                  <c:v>25.335317425703828</c:v>
                </c:pt>
                <c:pt idx="82">
                  <c:v>25.234610330741763</c:v>
                </c:pt>
                <c:pt idx="83">
                  <c:v>25.135057497242759</c:v>
                </c:pt>
                <c:pt idx="84">
                  <c:v>25.036632765457366</c:v>
                </c:pt>
                <c:pt idx="85">
                  <c:v>24.939310854992854</c:v>
                </c:pt>
                <c:pt idx="86">
                  <c:v>24.843067325836987</c:v>
                </c:pt>
                <c:pt idx="87">
                  <c:v>24.747878541517451</c:v>
                </c:pt>
                <c:pt idx="88">
                  <c:v>24.653721634258321</c:v>
                </c:pt>
                <c:pt idx="89">
                  <c:v>24.560574472004863</c:v>
                </c:pt>
                <c:pt idx="90">
                  <c:v>24.468415627197793</c:v>
                </c:pt>
                <c:pt idx="91">
                  <c:v>24.377224347186782</c:v>
                </c:pt>
                <c:pt idx="92">
                  <c:v>24.286980526181011</c:v>
                </c:pt>
                <c:pt idx="93">
                  <c:v>24.197664678641903</c:v>
                </c:pt>
                <c:pt idx="94">
                  <c:v>24.109257914030035</c:v>
                </c:pt>
                <c:pt idx="95">
                  <c:v>24.021741912824275</c:v>
                </c:pt>
                <c:pt idx="96">
                  <c:v>23.93509890373705</c:v>
                </c:pt>
                <c:pt idx="97">
                  <c:v>23.84931164205484</c:v>
                </c:pt>
                <c:pt idx="98">
                  <c:v>23.764363389037854</c:v>
                </c:pt>
                <c:pt idx="99">
                  <c:v>23.680237892317386</c:v>
                </c:pt>
                <c:pt idx="100">
                  <c:v>23.596919367233344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76-46E0-9558-7CD6D24052B4}"/>
            </c:ext>
          </c:extLst>
        </c:ser>
        <c:ser>
          <c:idx val="1"/>
          <c:order val="1"/>
          <c:tx>
            <c:strRef>
              <c:f>Berechnungsmodel!$F$2</c:f>
              <c:strCache>
                <c:ptCount val="1"/>
                <c:pt idx="0">
                  <c:v>Nachtbetrieb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Berechnungsmodel!$I$7:$I$107</c:f>
              <c:numCache>
                <c:formatCode>0.0</c:formatCode>
                <c:ptCount val="101"/>
                <c:pt idx="0">
                  <c:v>45.466127807502666</c:v>
                </c:pt>
                <c:pt idx="1">
                  <c:v>43.806643106207389</c:v>
                </c:pt>
                <c:pt idx="2">
                  <c:v>42.413924543379501</c:v>
                </c:pt>
                <c:pt idx="3">
                  <c:v>41.213965949873796</c:v>
                </c:pt>
                <c:pt idx="4">
                  <c:v>40.159838939553737</c:v>
                </c:pt>
                <c:pt idx="5">
                  <c:v>39.219907686029266</c:v>
                </c:pt>
                <c:pt idx="6">
                  <c:v>38.371830714967516</c:v>
                </c:pt>
                <c:pt idx="7">
                  <c:v>37.599242667844898</c:v>
                </c:pt>
                <c:pt idx="8">
                  <c:v>36.889796304600523</c:v>
                </c:pt>
                <c:pt idx="9">
                  <c:v>36.233946036674368</c:v>
                </c:pt>
                <c:pt idx="10">
                  <c:v>35.624159593716364</c:v>
                </c:pt>
                <c:pt idx="11">
                  <c:v>35.054388837487615</c:v>
                </c:pt>
                <c:pt idx="12">
                  <c:v>34.519703772542719</c:v>
                </c:pt>
                <c:pt idx="13">
                  <c:v>34.016032852177744</c:v>
                </c:pt>
                <c:pt idx="14">
                  <c:v>33.539974558725248</c:v>
                </c:pt>
                <c:pt idx="15">
                  <c:v>33.088658000750421</c:v>
                </c:pt>
                <c:pt idx="16">
                  <c:v>32.659637979037768</c:v>
                </c:pt>
                <c:pt idx="17">
                  <c:v>32.250814774186878</c:v>
                </c:pt>
                <c:pt idx="18">
                  <c:v>31.860371980137376</c:v>
                </c:pt>
                <c:pt idx="19">
                  <c:v>31.486727720782291</c:v>
                </c:pt>
                <c:pt idx="20">
                  <c:v>31.128495934608249</c:v>
                </c:pt>
                <c:pt idx="21">
                  <c:v>30.784455332455803</c:v>
                </c:pt>
                <c:pt idx="22">
                  <c:v>30.453524272855056</c:v>
                </c:pt>
                <c:pt idx="23">
                  <c:v>30.134740250826098</c:v>
                </c:pt>
                <c:pt idx="24">
                  <c:v>29.827243019487014</c:v>
                </c:pt>
                <c:pt idx="25">
                  <c:v>29.530260598708633</c:v>
                </c:pt>
                <c:pt idx="26">
                  <c:v>29.243097597771289</c:v>
                </c:pt>
                <c:pt idx="27">
                  <c:v>28.965125407440109</c:v>
                </c:pt>
                <c:pt idx="28">
                  <c:v>28.695773913443965</c:v>
                </c:pt>
                <c:pt idx="29">
                  <c:v>28.434524456659126</c:v>
                </c:pt>
                <c:pt idx="30">
                  <c:v>28.180903821477347</c:v>
                </c:pt>
                <c:pt idx="31">
                  <c:v>27.934479077258011</c:v>
                </c:pt>
                <c:pt idx="32">
                  <c:v>27.694853131595725</c:v>
                </c:pt>
                <c:pt idx="33">
                  <c:v>27.46166088069586</c:v>
                </c:pt>
                <c:pt idx="34">
                  <c:v>27.234565863153417</c:v>
                </c:pt>
                <c:pt idx="35">
                  <c:v>27.013257340150219</c:v>
                </c:pt>
                <c:pt idx="36">
                  <c:v>26.797447738480091</c:v>
                </c:pt>
                <c:pt idx="37">
                  <c:v>26.586870403607584</c:v>
                </c:pt>
                <c:pt idx="38">
                  <c:v>26.381277618716172</c:v>
                </c:pt>
                <c:pt idx="39">
                  <c:v>26.180438852833362</c:v>
                </c:pt>
                <c:pt idx="40">
                  <c:v>25.984139206961387</c:v>
                </c:pt>
                <c:pt idx="41">
                  <c:v>25.792178031950659</c:v>
                </c:pt>
                <c:pt idx="42">
                  <c:v>25.604367695829268</c:v>
                </c:pt>
                <c:pt idx="43">
                  <c:v>25.420532481604695</c:v>
                </c:pt>
                <c:pt idx="44">
                  <c:v>25.240507599308884</c:v>
                </c:pt>
                <c:pt idx="45">
                  <c:v>25.064138298365116</c:v>
                </c:pt>
                <c:pt idx="46">
                  <c:v>24.891279068294992</c:v>
                </c:pt>
                <c:pt idx="47">
                  <c:v>24.721792917420892</c:v>
                </c:pt>
                <c:pt idx="48">
                  <c:v>24.555550720605396</c:v>
                </c:pt>
                <c:pt idx="49">
                  <c:v>24.392430628247141</c:v>
                </c:pt>
                <c:pt idx="50">
                  <c:v>24.232317529756884</c:v>
                </c:pt>
                <c:pt idx="51">
                  <c:v>24.075102565596033</c:v>
                </c:pt>
                <c:pt idx="52">
                  <c:v>23.920682682696793</c:v>
                </c:pt>
                <c:pt idx="53">
                  <c:v>23.768960228716363</c:v>
                </c:pt>
                <c:pt idx="54">
                  <c:v>23.619842581124523</c:v>
                </c:pt>
                <c:pt idx="55">
                  <c:v>23.473241807596494</c:v>
                </c:pt>
                <c:pt idx="56">
                  <c:v>23.329074354593004</c:v>
                </c:pt>
                <c:pt idx="57">
                  <c:v>23.187260761365934</c:v>
                </c:pt>
                <c:pt idx="58">
                  <c:v>23.047725396938485</c:v>
                </c:pt>
                <c:pt idx="59">
                  <c:v>22.910396217880145</c:v>
                </c:pt>
                <c:pt idx="60">
                  <c:v>22.775204544934212</c:v>
                </c:pt>
                <c:pt idx="61">
                  <c:v>22.642084856764093</c:v>
                </c:pt>
                <c:pt idx="62">
                  <c:v>22.510974599267744</c:v>
                </c:pt>
                <c:pt idx="63">
                  <c:v>22.381814009071135</c:v>
                </c:pt>
                <c:pt idx="64">
                  <c:v>22.254545949953997</c:v>
                </c:pt>
                <c:pt idx="65">
                  <c:v>22.129115761087299</c:v>
                </c:pt>
                <c:pt idx="66">
                  <c:v>22.005471116073444</c:v>
                </c:pt>
                <c:pt idx="67">
                  <c:v>21.883561891879403</c:v>
                </c:pt>
                <c:pt idx="68">
                  <c:v>21.763340046841101</c:v>
                </c:pt>
                <c:pt idx="69">
                  <c:v>21.644759506995989</c:v>
                </c:pt>
                <c:pt idx="70">
                  <c:v>21.527776060070654</c:v>
                </c:pt>
                <c:pt idx="71">
                  <c:v>21.412347256513147</c:v>
                </c:pt>
                <c:pt idx="72">
                  <c:v>21.298432317015518</c:v>
                </c:pt>
                <c:pt idx="73">
                  <c:v>21.185992046022498</c:v>
                </c:pt>
                <c:pt idx="74">
                  <c:v>21.074988750767236</c:v>
                </c:pt>
                <c:pt idx="75">
                  <c:v>20.965386165415627</c:v>
                </c:pt>
                <c:pt idx="76">
                  <c:v>20.857149379937191</c:v>
                </c:pt>
                <c:pt idx="77">
                  <c:v>20.750244773353526</c:v>
                </c:pt>
                <c:pt idx="78">
                  <c:v>20.644639951044866</c:v>
                </c:pt>
                <c:pt idx="79">
                  <c:v>20.540303685822344</c:v>
                </c:pt>
                <c:pt idx="80">
                  <c:v>20.437205862497606</c:v>
                </c:pt>
                <c:pt idx="81">
                  <c:v>20.335317425703828</c:v>
                </c:pt>
                <c:pt idx="82">
                  <c:v>20.234610330741763</c:v>
                </c:pt>
                <c:pt idx="83">
                  <c:v>20.135057497242759</c:v>
                </c:pt>
                <c:pt idx="84">
                  <c:v>20.036632765457366</c:v>
                </c:pt>
                <c:pt idx="85">
                  <c:v>19.939310854992854</c:v>
                </c:pt>
                <c:pt idx="86">
                  <c:v>19.843067325836987</c:v>
                </c:pt>
                <c:pt idx="87">
                  <c:v>19.747878541517451</c:v>
                </c:pt>
                <c:pt idx="88">
                  <c:v>19.653721634258321</c:v>
                </c:pt>
                <c:pt idx="89">
                  <c:v>19.560574472004863</c:v>
                </c:pt>
                <c:pt idx="90">
                  <c:v>19.468415627197793</c:v>
                </c:pt>
                <c:pt idx="91">
                  <c:v>19.377224347186782</c:v>
                </c:pt>
                <c:pt idx="92">
                  <c:v>19.286980526181011</c:v>
                </c:pt>
                <c:pt idx="93">
                  <c:v>19.197664678641903</c:v>
                </c:pt>
                <c:pt idx="94">
                  <c:v>19.109257914030035</c:v>
                </c:pt>
                <c:pt idx="95">
                  <c:v>19.021741912824275</c:v>
                </c:pt>
                <c:pt idx="96">
                  <c:v>18.93509890373705</c:v>
                </c:pt>
                <c:pt idx="97">
                  <c:v>18.84931164205484</c:v>
                </c:pt>
                <c:pt idx="98">
                  <c:v>18.764363389037854</c:v>
                </c:pt>
                <c:pt idx="99">
                  <c:v>18.680237892317386</c:v>
                </c:pt>
                <c:pt idx="100">
                  <c:v>18.596919367233344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76-46E0-9558-7CD6D240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93336"/>
        <c:axId val="333193992"/>
      </c:scatterChart>
      <c:valAx>
        <c:axId val="33319333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Abstand von WP Außenkante in</a:t>
                </a:r>
                <a:r>
                  <a:rPr lang="de-AT" baseline="0"/>
                  <a:t> m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992"/>
        <c:crosses val="autoZero"/>
        <c:crossBetween val="midCat"/>
        <c:majorUnit val="1"/>
      </c:valAx>
      <c:valAx>
        <c:axId val="33319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max.</a:t>
                </a:r>
                <a:r>
                  <a:rPr lang="de-AT" baseline="0"/>
                  <a:t> </a:t>
                </a:r>
                <a:r>
                  <a:rPr lang="de-AT"/>
                  <a:t>Schalldruckpegel in dB(A)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307584541062798"/>
          <c:y val="0.18564444444444445"/>
          <c:w val="0.28014661835748794"/>
          <c:h val="0.162569841269841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Pos.</a:t>
            </a:r>
            <a:r>
              <a:rPr lang="de-AT" baseline="0"/>
              <a:t> 1 (Ventilatorseite)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38670166229223"/>
          <c:y val="0.16602500000000001"/>
          <c:w val="0.81239107611548556"/>
          <c:h val="0.69379682539682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Berechnungsmodel!$B$2</c:f>
              <c:strCache>
                <c:ptCount val="1"/>
                <c:pt idx="0">
                  <c:v>Tagbetrieb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Berechnungsmodel!$B$7:$B$107</c:f>
              <c:numCache>
                <c:formatCode>0.0</c:formatCode>
                <c:ptCount val="101"/>
                <c:pt idx="0">
                  <c:v>55.314003213064282</c:v>
                </c:pt>
                <c:pt idx="1">
                  <c:v>52.850899535706631</c:v>
                </c:pt>
                <c:pt idx="2">
                  <c:v>50.934172437626771</c:v>
                </c:pt>
                <c:pt idx="3">
                  <c:v>49.364892506950625</c:v>
                </c:pt>
                <c:pt idx="4">
                  <c:v>48.036217660172028</c:v>
                </c:pt>
                <c:pt idx="5">
                  <c:v>46.884082392642632</c:v>
                </c:pt>
                <c:pt idx="6">
                  <c:v>45.86702841589593</c:v>
                </c:pt>
                <c:pt idx="7">
                  <c:v>44.956678764869849</c:v>
                </c:pt>
                <c:pt idx="8">
                  <c:v>44.132754439577411</c:v>
                </c:pt>
                <c:pt idx="9">
                  <c:v>43.380259061782255</c:v>
                </c:pt>
                <c:pt idx="10">
                  <c:v>42.687789766514008</c:v>
                </c:pt>
                <c:pt idx="11">
                  <c:v>42.046473515178029</c:v>
                </c:pt>
                <c:pt idx="12">
                  <c:v>41.449270001402759</c:v>
                </c:pt>
                <c:pt idx="13">
                  <c:v>40.890499265182186</c:v>
                </c:pt>
                <c:pt idx="14">
                  <c:v>40.36551233342967</c:v>
                </c:pt>
                <c:pt idx="15">
                  <c:v>39.870455875166463</c:v>
                </c:pt>
                <c:pt idx="16">
                  <c:v>39.402100399767235</c:v>
                </c:pt>
                <c:pt idx="17">
                  <c:v>38.957712460875982</c:v>
                </c:pt>
                <c:pt idx="18">
                  <c:v>38.534957996566256</c:v>
                </c:pt>
                <c:pt idx="19">
                  <c:v>38.131828123922851</c:v>
                </c:pt>
                <c:pt idx="20">
                  <c:v>37.746581405486658</c:v>
                </c:pt>
                <c:pt idx="21">
                  <c:v>37.377698385802987</c:v>
                </c:pt>
                <c:pt idx="22">
                  <c:v>37.023845395934707</c:v>
                </c:pt>
                <c:pt idx="23">
                  <c:v>36.68384544728913</c:v>
                </c:pt>
                <c:pt idx="24">
                  <c:v>36.356654611148237</c:v>
                </c:pt>
                <c:pt idx="25">
                  <c:v>36.041342688156391</c:v>
                </c:pt>
                <c:pt idx="26">
                  <c:v>35.737077265473005</c:v>
                </c:pt>
                <c:pt idx="27">
                  <c:v>35.443110473224834</c:v>
                </c:pt>
                <c:pt idx="28">
                  <c:v>35.158767909748022</c:v>
                </c:pt>
                <c:pt idx="29">
                  <c:v>34.883439322903271</c:v>
                </c:pt>
                <c:pt idx="30">
                  <c:v>34.616570723566824</c:v>
                </c:pt>
                <c:pt idx="31">
                  <c:v>34.357657675023923</c:v>
                </c:pt>
                <c:pt idx="32">
                  <c:v>34.106239553946452</c:v>
                </c:pt>
                <c:pt idx="33">
                  <c:v>33.861894618891043</c:v>
                </c:pt>
                <c:pt idx="34">
                  <c:v>33.624235753693057</c:v>
                </c:pt>
                <c:pt idx="35">
                  <c:v>33.39290677786817</c:v>
                </c:pt>
                <c:pt idx="36">
                  <c:v>33.167579235733619</c:v>
                </c:pt>
                <c:pt idx="37">
                  <c:v>32.94794959159487</c:v>
                </c:pt>
                <c:pt idx="38">
                  <c:v>32.733736770890808</c:v>
                </c:pt>
                <c:pt idx="39">
                  <c:v>32.524679997321378</c:v>
                </c:pt>
                <c:pt idx="40">
                  <c:v>32.320536884206533</c:v>
                </c:pt>
                <c:pt idx="41">
                  <c:v>32.121081745038666</c:v>
                </c:pt>
                <c:pt idx="42">
                  <c:v>31.926104093698363</c:v>
                </c:pt>
                <c:pt idx="43">
                  <c:v>31.735407309342648</c:v>
                </c:pt>
                <c:pt idx="44">
                  <c:v>31.548807444734486</c:v>
                </c:pt>
                <c:pt idx="45">
                  <c:v>31.366132159908716</c:v>
                </c:pt>
                <c:pt idx="46">
                  <c:v>31.187219765680652</c:v>
                </c:pt>
                <c:pt idx="47">
                  <c:v>31.011918363693251</c:v>
                </c:pt>
                <c:pt idx="48">
                  <c:v>30.840085071541417</c:v>
                </c:pt>
                <c:pt idx="49">
                  <c:v>30.671585323068904</c:v>
                </c:pt>
                <c:pt idx="50">
                  <c:v>30.506292235252811</c:v>
                </c:pt>
                <c:pt idx="51">
                  <c:v>30.344086034213419</c:v>
                </c:pt>
                <c:pt idx="52">
                  <c:v>30.184853533844588</c:v>
                </c:pt>
                <c:pt idx="53">
                  <c:v>30.028487661380161</c:v>
                </c:pt>
                <c:pt idx="54">
                  <c:v>29.874887024915331</c:v>
                </c:pt>
                <c:pt idx="55">
                  <c:v>29.723955518508149</c:v>
                </c:pt>
                <c:pt idx="56">
                  <c:v>29.575601961009326</c:v>
                </c:pt>
                <c:pt idx="57">
                  <c:v>29.429739765221505</c:v>
                </c:pt>
                <c:pt idx="58">
                  <c:v>29.286286634381973</c:v>
                </c:pt>
                <c:pt idx="59">
                  <c:v>29.145164283305029</c:v>
                </c:pt>
                <c:pt idx="60">
                  <c:v>29.006298181817989</c:v>
                </c:pt>
                <c:pt idx="61">
                  <c:v>28.869617318385899</c:v>
                </c:pt>
                <c:pt idx="62">
                  <c:v>28.735053982047901</c:v>
                </c:pt>
                <c:pt idx="63">
                  <c:v>28.60254356098908</c:v>
                </c:pt>
                <c:pt idx="64">
                  <c:v>28.472024356247644</c:v>
                </c:pt>
                <c:pt idx="65">
                  <c:v>28.343437409212932</c:v>
                </c:pt>
                <c:pt idx="66">
                  <c:v>28.216726341706998</c:v>
                </c:pt>
                <c:pt idx="67">
                  <c:v>28.091837207564133</c:v>
                </c:pt>
                <c:pt idx="68">
                  <c:v>27.968718354730228</c:v>
                </c:pt>
                <c:pt idx="69">
                  <c:v>27.84732029699984</c:v>
                </c:pt>
                <c:pt idx="70">
                  <c:v>27.727595594593687</c:v>
                </c:pt>
                <c:pt idx="71">
                  <c:v>27.609498742855457</c:v>
                </c:pt>
                <c:pt idx="72">
                  <c:v>27.492986068414215</c:v>
                </c:pt>
                <c:pt idx="73">
                  <c:v>27.378015632219658</c:v>
                </c:pt>
                <c:pt idx="74">
                  <c:v>27.264547138911237</c:v>
                </c:pt>
                <c:pt idx="75">
                  <c:v>27.152541852031273</c:v>
                </c:pt>
                <c:pt idx="76">
                  <c:v>27.041962514635443</c:v>
                </c:pt>
                <c:pt idx="77">
                  <c:v>26.932773274893627</c:v>
                </c:pt>
                <c:pt idx="78">
                  <c:v>26.824939616309315</c:v>
                </c:pt>
                <c:pt idx="79">
                  <c:v>26.718428292217759</c:v>
                </c:pt>
                <c:pt idx="80">
                  <c:v>26.613207264251734</c:v>
                </c:pt>
                <c:pt idx="81">
                  <c:v>26.509245644490193</c:v>
                </c:pt>
                <c:pt idx="82">
                  <c:v>26.406513641028234</c:v>
                </c:pt>
                <c:pt idx="83">
                  <c:v>26.304982506728408</c:v>
                </c:pt>
                <c:pt idx="84">
                  <c:v>26.204624490933</c:v>
                </c:pt>
                <c:pt idx="85">
                  <c:v>26.105412793934075</c:v>
                </c:pt>
                <c:pt idx="86">
                  <c:v>26.007321524014742</c:v>
                </c:pt>
                <c:pt idx="87">
                  <c:v>25.910325656888947</c:v>
                </c:pt>
                <c:pt idx="88">
                  <c:v>25.814400997381213</c:v>
                </c:pt>
                <c:pt idx="89">
                  <c:v>25.719524143199322</c:v>
                </c:pt>
                <c:pt idx="90">
                  <c:v>25.625672450664275</c:v>
                </c:pt>
                <c:pt idx="91">
                  <c:v>25.532824002272037</c:v>
                </c:pt>
                <c:pt idx="92">
                  <c:v>25.440957575970753</c:v>
                </c:pt>
                <c:pt idx="93">
                  <c:v>25.35005261604574</c:v>
                </c:pt>
                <c:pt idx="94">
                  <c:v>25.260089205512358</c:v>
                </c:pt>
                <c:pt idx="95">
                  <c:v>25.171048039923932</c:v>
                </c:pt>
                <c:pt idx="96">
                  <c:v>25.082910402508674</c:v>
                </c:pt>
                <c:pt idx="97">
                  <c:v>24.995658140555385</c:v>
                </c:pt>
                <c:pt idx="98">
                  <c:v>24.909273642973538</c:v>
                </c:pt>
                <c:pt idx="99">
                  <c:v>24.823739818958206</c:v>
                </c:pt>
                <c:pt idx="100">
                  <c:v>24.739040077695368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22-4F81-BF43-0627174D7B2E}"/>
            </c:ext>
          </c:extLst>
        </c:ser>
        <c:ser>
          <c:idx val="1"/>
          <c:order val="1"/>
          <c:tx>
            <c:strRef>
              <c:f>Berechnungsmodel!$F$2</c:f>
              <c:strCache>
                <c:ptCount val="1"/>
                <c:pt idx="0">
                  <c:v>Nachtbetrieb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Berechnungsmodel!$F$7:$F$107</c:f>
              <c:numCache>
                <c:formatCode>0.0</c:formatCode>
                <c:ptCount val="101"/>
                <c:pt idx="0">
                  <c:v>50.314003213064282</c:v>
                </c:pt>
                <c:pt idx="1">
                  <c:v>47.850899535706631</c:v>
                </c:pt>
                <c:pt idx="2">
                  <c:v>45.934172437626771</c:v>
                </c:pt>
                <c:pt idx="3">
                  <c:v>44.364892506950625</c:v>
                </c:pt>
                <c:pt idx="4">
                  <c:v>43.036217660172028</c:v>
                </c:pt>
                <c:pt idx="5">
                  <c:v>41.884082392642632</c:v>
                </c:pt>
                <c:pt idx="6">
                  <c:v>40.86702841589593</c:v>
                </c:pt>
                <c:pt idx="7">
                  <c:v>39.956678764869849</c:v>
                </c:pt>
                <c:pt idx="8">
                  <c:v>39.132754439577411</c:v>
                </c:pt>
                <c:pt idx="9">
                  <c:v>38.380259061782255</c:v>
                </c:pt>
                <c:pt idx="10">
                  <c:v>37.687789766514008</c:v>
                </c:pt>
                <c:pt idx="11">
                  <c:v>37.046473515178029</c:v>
                </c:pt>
                <c:pt idx="12">
                  <c:v>36.449270001402759</c:v>
                </c:pt>
                <c:pt idx="13">
                  <c:v>35.890499265182186</c:v>
                </c:pt>
                <c:pt idx="14">
                  <c:v>35.36551233342967</c:v>
                </c:pt>
                <c:pt idx="15">
                  <c:v>34.870455875166463</c:v>
                </c:pt>
                <c:pt idx="16">
                  <c:v>34.402100399767235</c:v>
                </c:pt>
                <c:pt idx="17">
                  <c:v>33.957712460875982</c:v>
                </c:pt>
                <c:pt idx="18">
                  <c:v>33.534957996566256</c:v>
                </c:pt>
                <c:pt idx="19">
                  <c:v>33.131828123922851</c:v>
                </c:pt>
                <c:pt idx="20">
                  <c:v>32.746581405486658</c:v>
                </c:pt>
                <c:pt idx="21">
                  <c:v>32.377698385802987</c:v>
                </c:pt>
                <c:pt idx="22">
                  <c:v>32.023845395934707</c:v>
                </c:pt>
                <c:pt idx="23">
                  <c:v>31.683845447289134</c:v>
                </c:pt>
                <c:pt idx="24">
                  <c:v>31.356654611148237</c:v>
                </c:pt>
                <c:pt idx="25">
                  <c:v>31.041342688156394</c:v>
                </c:pt>
                <c:pt idx="26">
                  <c:v>30.737077265473008</c:v>
                </c:pt>
                <c:pt idx="27">
                  <c:v>30.443110473224834</c:v>
                </c:pt>
                <c:pt idx="28">
                  <c:v>30.158767909748022</c:v>
                </c:pt>
                <c:pt idx="29">
                  <c:v>29.883439322903275</c:v>
                </c:pt>
                <c:pt idx="30">
                  <c:v>29.61657072356682</c:v>
                </c:pt>
                <c:pt idx="31">
                  <c:v>29.357657675023923</c:v>
                </c:pt>
                <c:pt idx="32">
                  <c:v>29.106239553946448</c:v>
                </c:pt>
                <c:pt idx="33">
                  <c:v>28.861894618891043</c:v>
                </c:pt>
                <c:pt idx="34">
                  <c:v>28.624235753693061</c:v>
                </c:pt>
                <c:pt idx="35">
                  <c:v>28.39290677786817</c:v>
                </c:pt>
                <c:pt idx="36">
                  <c:v>28.167579235733619</c:v>
                </c:pt>
                <c:pt idx="37">
                  <c:v>27.94794959159487</c:v>
                </c:pt>
                <c:pt idx="38">
                  <c:v>27.733736770890808</c:v>
                </c:pt>
                <c:pt idx="39">
                  <c:v>27.524679997321378</c:v>
                </c:pt>
                <c:pt idx="40">
                  <c:v>27.320536884206529</c:v>
                </c:pt>
                <c:pt idx="41">
                  <c:v>27.121081745038666</c:v>
                </c:pt>
                <c:pt idx="42">
                  <c:v>26.926104093698363</c:v>
                </c:pt>
                <c:pt idx="43">
                  <c:v>26.735407309342648</c:v>
                </c:pt>
                <c:pt idx="44">
                  <c:v>26.548807444734486</c:v>
                </c:pt>
                <c:pt idx="45">
                  <c:v>26.366132159908716</c:v>
                </c:pt>
                <c:pt idx="46">
                  <c:v>26.187219765680652</c:v>
                </c:pt>
                <c:pt idx="47">
                  <c:v>26.011918363693251</c:v>
                </c:pt>
                <c:pt idx="48">
                  <c:v>25.840085071541417</c:v>
                </c:pt>
                <c:pt idx="49">
                  <c:v>25.671585323068904</c:v>
                </c:pt>
                <c:pt idx="50">
                  <c:v>25.506292235252811</c:v>
                </c:pt>
                <c:pt idx="51">
                  <c:v>25.344086034213419</c:v>
                </c:pt>
                <c:pt idx="52">
                  <c:v>25.184853533844588</c:v>
                </c:pt>
                <c:pt idx="53">
                  <c:v>25.028487661380161</c:v>
                </c:pt>
                <c:pt idx="54">
                  <c:v>24.874887024915331</c:v>
                </c:pt>
                <c:pt idx="55">
                  <c:v>24.723955518508149</c:v>
                </c:pt>
                <c:pt idx="56">
                  <c:v>24.575601961009326</c:v>
                </c:pt>
                <c:pt idx="57">
                  <c:v>24.429739765221505</c:v>
                </c:pt>
                <c:pt idx="58">
                  <c:v>24.286286634381973</c:v>
                </c:pt>
                <c:pt idx="59">
                  <c:v>24.145164283305029</c:v>
                </c:pt>
                <c:pt idx="60">
                  <c:v>24.006298181817989</c:v>
                </c:pt>
                <c:pt idx="61">
                  <c:v>23.869617318385899</c:v>
                </c:pt>
                <c:pt idx="62">
                  <c:v>23.735053982047901</c:v>
                </c:pt>
                <c:pt idx="63">
                  <c:v>23.60254356098908</c:v>
                </c:pt>
                <c:pt idx="64">
                  <c:v>23.472024356247644</c:v>
                </c:pt>
                <c:pt idx="65">
                  <c:v>23.343437409212932</c:v>
                </c:pt>
                <c:pt idx="66">
                  <c:v>23.216726341706998</c:v>
                </c:pt>
                <c:pt idx="67">
                  <c:v>23.091837207564133</c:v>
                </c:pt>
                <c:pt idx="68">
                  <c:v>22.968718354730228</c:v>
                </c:pt>
                <c:pt idx="69">
                  <c:v>22.84732029699984</c:v>
                </c:pt>
                <c:pt idx="70">
                  <c:v>22.727595594593687</c:v>
                </c:pt>
                <c:pt idx="71">
                  <c:v>22.609498742855457</c:v>
                </c:pt>
                <c:pt idx="72">
                  <c:v>22.492986068414215</c:v>
                </c:pt>
                <c:pt idx="73">
                  <c:v>22.378015632219658</c:v>
                </c:pt>
                <c:pt idx="74">
                  <c:v>22.264547138911237</c:v>
                </c:pt>
                <c:pt idx="75">
                  <c:v>22.152541852031273</c:v>
                </c:pt>
                <c:pt idx="76">
                  <c:v>22.041962514635443</c:v>
                </c:pt>
                <c:pt idx="77">
                  <c:v>21.932773274893627</c:v>
                </c:pt>
                <c:pt idx="78">
                  <c:v>21.824939616309315</c:v>
                </c:pt>
                <c:pt idx="79">
                  <c:v>21.718428292217759</c:v>
                </c:pt>
                <c:pt idx="80">
                  <c:v>21.613207264251734</c:v>
                </c:pt>
                <c:pt idx="81">
                  <c:v>21.509245644490193</c:v>
                </c:pt>
                <c:pt idx="82">
                  <c:v>21.406513641028234</c:v>
                </c:pt>
                <c:pt idx="83">
                  <c:v>21.304982506728408</c:v>
                </c:pt>
                <c:pt idx="84">
                  <c:v>21.204624490933</c:v>
                </c:pt>
                <c:pt idx="85">
                  <c:v>21.105412793934075</c:v>
                </c:pt>
                <c:pt idx="86">
                  <c:v>21.007321524014742</c:v>
                </c:pt>
                <c:pt idx="87">
                  <c:v>20.910325656888947</c:v>
                </c:pt>
                <c:pt idx="88">
                  <c:v>20.814400997381213</c:v>
                </c:pt>
                <c:pt idx="89">
                  <c:v>20.719524143199322</c:v>
                </c:pt>
                <c:pt idx="90">
                  <c:v>20.625672450664275</c:v>
                </c:pt>
                <c:pt idx="91">
                  <c:v>20.532824002272037</c:v>
                </c:pt>
                <c:pt idx="92">
                  <c:v>20.440957575970753</c:v>
                </c:pt>
                <c:pt idx="93">
                  <c:v>20.35005261604574</c:v>
                </c:pt>
                <c:pt idx="94">
                  <c:v>20.260089205512358</c:v>
                </c:pt>
                <c:pt idx="95">
                  <c:v>20.171048039923932</c:v>
                </c:pt>
                <c:pt idx="96">
                  <c:v>20.082910402508674</c:v>
                </c:pt>
                <c:pt idx="97">
                  <c:v>19.995658140555385</c:v>
                </c:pt>
                <c:pt idx="98">
                  <c:v>19.909273642973538</c:v>
                </c:pt>
                <c:pt idx="99">
                  <c:v>19.823739818958206</c:v>
                </c:pt>
                <c:pt idx="100">
                  <c:v>19.739040077695368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22-4F81-BF43-0627174D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93336"/>
        <c:axId val="333193992"/>
      </c:scatterChart>
      <c:valAx>
        <c:axId val="33319333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Abstand von WP Außenkante in</a:t>
                </a:r>
                <a:r>
                  <a:rPr lang="de-AT" baseline="0"/>
                  <a:t> m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992"/>
        <c:crosses val="autoZero"/>
        <c:crossBetween val="midCat"/>
        <c:majorUnit val="1"/>
      </c:valAx>
      <c:valAx>
        <c:axId val="33319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max.</a:t>
                </a:r>
                <a:r>
                  <a:rPr lang="de-AT" baseline="0"/>
                  <a:t> </a:t>
                </a:r>
                <a:r>
                  <a:rPr lang="de-AT"/>
                  <a:t>Schalldruckpegel in dB(A)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307584541062798"/>
          <c:y val="0.18564444444444445"/>
          <c:w val="0.28014661835748794"/>
          <c:h val="0.162569841269841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Pos.</a:t>
            </a:r>
            <a:r>
              <a:rPr lang="de-AT" baseline="0"/>
              <a:t> 2 (Lamellenpaketseite)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38670166229223"/>
          <c:y val="0.16602500000000001"/>
          <c:w val="0.81239107611548556"/>
          <c:h val="0.69379682539682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Berechnungsmodel!$B$2</c:f>
              <c:strCache>
                <c:ptCount val="1"/>
                <c:pt idx="0">
                  <c:v>Tagbetrieb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Berechnungsmodel!$C$7:$C$107</c:f>
              <c:numCache>
                <c:formatCode>0.0</c:formatCode>
                <c:ptCount val="101"/>
                <c:pt idx="0">
                  <c:v>55.314003213064282</c:v>
                </c:pt>
                <c:pt idx="1">
                  <c:v>52.850899535706631</c:v>
                </c:pt>
                <c:pt idx="2">
                  <c:v>50.934172437626771</c:v>
                </c:pt>
                <c:pt idx="3">
                  <c:v>49.364892506950625</c:v>
                </c:pt>
                <c:pt idx="4">
                  <c:v>48.036217660172028</c:v>
                </c:pt>
                <c:pt idx="5">
                  <c:v>46.884082392642632</c:v>
                </c:pt>
                <c:pt idx="6">
                  <c:v>45.86702841589593</c:v>
                </c:pt>
                <c:pt idx="7">
                  <c:v>44.956678764869849</c:v>
                </c:pt>
                <c:pt idx="8">
                  <c:v>44.132754439577411</c:v>
                </c:pt>
                <c:pt idx="9">
                  <c:v>43.380259061782255</c:v>
                </c:pt>
                <c:pt idx="10">
                  <c:v>42.687789766514008</c:v>
                </c:pt>
                <c:pt idx="11">
                  <c:v>42.046473515178029</c:v>
                </c:pt>
                <c:pt idx="12">
                  <c:v>41.449270001402759</c:v>
                </c:pt>
                <c:pt idx="13">
                  <c:v>40.890499265182186</c:v>
                </c:pt>
                <c:pt idx="14">
                  <c:v>40.36551233342967</c:v>
                </c:pt>
                <c:pt idx="15">
                  <c:v>39.870455875166463</c:v>
                </c:pt>
                <c:pt idx="16">
                  <c:v>39.402100399767235</c:v>
                </c:pt>
                <c:pt idx="17">
                  <c:v>38.957712460875982</c:v>
                </c:pt>
                <c:pt idx="18">
                  <c:v>38.534957996566256</c:v>
                </c:pt>
                <c:pt idx="19">
                  <c:v>38.131828123922851</c:v>
                </c:pt>
                <c:pt idx="20">
                  <c:v>37.746581405486658</c:v>
                </c:pt>
                <c:pt idx="21">
                  <c:v>37.377698385802987</c:v>
                </c:pt>
                <c:pt idx="22">
                  <c:v>37.023845395934707</c:v>
                </c:pt>
                <c:pt idx="23">
                  <c:v>36.68384544728913</c:v>
                </c:pt>
                <c:pt idx="24">
                  <c:v>36.356654611148237</c:v>
                </c:pt>
                <c:pt idx="25">
                  <c:v>36.041342688156391</c:v>
                </c:pt>
                <c:pt idx="26">
                  <c:v>35.737077265473005</c:v>
                </c:pt>
                <c:pt idx="27">
                  <c:v>35.443110473224834</c:v>
                </c:pt>
                <c:pt idx="28">
                  <c:v>35.158767909748022</c:v>
                </c:pt>
                <c:pt idx="29">
                  <c:v>34.883439322903271</c:v>
                </c:pt>
                <c:pt idx="30">
                  <c:v>34.616570723566824</c:v>
                </c:pt>
                <c:pt idx="31">
                  <c:v>34.357657675023923</c:v>
                </c:pt>
                <c:pt idx="32">
                  <c:v>34.106239553946452</c:v>
                </c:pt>
                <c:pt idx="33">
                  <c:v>33.861894618891043</c:v>
                </c:pt>
                <c:pt idx="34">
                  <c:v>33.624235753693057</c:v>
                </c:pt>
                <c:pt idx="35">
                  <c:v>33.39290677786817</c:v>
                </c:pt>
                <c:pt idx="36">
                  <c:v>33.167579235733619</c:v>
                </c:pt>
                <c:pt idx="37">
                  <c:v>32.94794959159487</c:v>
                </c:pt>
                <c:pt idx="38">
                  <c:v>32.733736770890808</c:v>
                </c:pt>
                <c:pt idx="39">
                  <c:v>32.524679997321378</c:v>
                </c:pt>
                <c:pt idx="40">
                  <c:v>32.320536884206533</c:v>
                </c:pt>
                <c:pt idx="41">
                  <c:v>32.121081745038666</c:v>
                </c:pt>
                <c:pt idx="42">
                  <c:v>31.926104093698363</c:v>
                </c:pt>
                <c:pt idx="43">
                  <c:v>31.735407309342648</c:v>
                </c:pt>
                <c:pt idx="44">
                  <c:v>31.548807444734486</c:v>
                </c:pt>
                <c:pt idx="45">
                  <c:v>31.366132159908716</c:v>
                </c:pt>
                <c:pt idx="46">
                  <c:v>31.187219765680652</c:v>
                </c:pt>
                <c:pt idx="47">
                  <c:v>31.011918363693251</c:v>
                </c:pt>
                <c:pt idx="48">
                  <c:v>30.840085071541417</c:v>
                </c:pt>
                <c:pt idx="49">
                  <c:v>30.671585323068904</c:v>
                </c:pt>
                <c:pt idx="50">
                  <c:v>30.506292235252811</c:v>
                </c:pt>
                <c:pt idx="51">
                  <c:v>30.344086034213419</c:v>
                </c:pt>
                <c:pt idx="52">
                  <c:v>30.184853533844588</c:v>
                </c:pt>
                <c:pt idx="53">
                  <c:v>30.028487661380161</c:v>
                </c:pt>
                <c:pt idx="54">
                  <c:v>29.874887024915331</c:v>
                </c:pt>
                <c:pt idx="55">
                  <c:v>29.723955518508149</c:v>
                </c:pt>
                <c:pt idx="56">
                  <c:v>29.575601961009326</c:v>
                </c:pt>
                <c:pt idx="57">
                  <c:v>29.429739765221505</c:v>
                </c:pt>
                <c:pt idx="58">
                  <c:v>29.286286634381973</c:v>
                </c:pt>
                <c:pt idx="59">
                  <c:v>29.145164283305029</c:v>
                </c:pt>
                <c:pt idx="60">
                  <c:v>29.006298181817989</c:v>
                </c:pt>
                <c:pt idx="61">
                  <c:v>28.869617318385899</c:v>
                </c:pt>
                <c:pt idx="62">
                  <c:v>28.735053982047901</c:v>
                </c:pt>
                <c:pt idx="63">
                  <c:v>28.60254356098908</c:v>
                </c:pt>
                <c:pt idx="64">
                  <c:v>28.472024356247644</c:v>
                </c:pt>
                <c:pt idx="65">
                  <c:v>28.343437409212932</c:v>
                </c:pt>
                <c:pt idx="66">
                  <c:v>28.216726341706998</c:v>
                </c:pt>
                <c:pt idx="67">
                  <c:v>28.091837207564133</c:v>
                </c:pt>
                <c:pt idx="68">
                  <c:v>27.968718354730228</c:v>
                </c:pt>
                <c:pt idx="69">
                  <c:v>27.84732029699984</c:v>
                </c:pt>
                <c:pt idx="70">
                  <c:v>27.727595594593687</c:v>
                </c:pt>
                <c:pt idx="71">
                  <c:v>27.609498742855457</c:v>
                </c:pt>
                <c:pt idx="72">
                  <c:v>27.492986068414215</c:v>
                </c:pt>
                <c:pt idx="73">
                  <c:v>27.378015632219658</c:v>
                </c:pt>
                <c:pt idx="74">
                  <c:v>27.264547138911237</c:v>
                </c:pt>
                <c:pt idx="75">
                  <c:v>27.152541852031273</c:v>
                </c:pt>
                <c:pt idx="76">
                  <c:v>27.041962514635443</c:v>
                </c:pt>
                <c:pt idx="77">
                  <c:v>26.932773274893627</c:v>
                </c:pt>
                <c:pt idx="78">
                  <c:v>26.824939616309315</c:v>
                </c:pt>
                <c:pt idx="79">
                  <c:v>26.718428292217759</c:v>
                </c:pt>
                <c:pt idx="80">
                  <c:v>26.613207264251734</c:v>
                </c:pt>
                <c:pt idx="81">
                  <c:v>26.509245644490193</c:v>
                </c:pt>
                <c:pt idx="82">
                  <c:v>26.406513641028234</c:v>
                </c:pt>
                <c:pt idx="83">
                  <c:v>26.304982506728408</c:v>
                </c:pt>
                <c:pt idx="84">
                  <c:v>26.204624490933</c:v>
                </c:pt>
                <c:pt idx="85">
                  <c:v>26.105412793934075</c:v>
                </c:pt>
                <c:pt idx="86">
                  <c:v>26.007321524014742</c:v>
                </c:pt>
                <c:pt idx="87">
                  <c:v>25.910325656888947</c:v>
                </c:pt>
                <c:pt idx="88">
                  <c:v>25.814400997381213</c:v>
                </c:pt>
                <c:pt idx="89">
                  <c:v>25.719524143199322</c:v>
                </c:pt>
                <c:pt idx="90">
                  <c:v>25.625672450664275</c:v>
                </c:pt>
                <c:pt idx="91">
                  <c:v>25.532824002272037</c:v>
                </c:pt>
                <c:pt idx="92">
                  <c:v>25.440957575970753</c:v>
                </c:pt>
                <c:pt idx="93">
                  <c:v>25.35005261604574</c:v>
                </c:pt>
                <c:pt idx="94">
                  <c:v>25.260089205512358</c:v>
                </c:pt>
                <c:pt idx="95">
                  <c:v>25.171048039923932</c:v>
                </c:pt>
                <c:pt idx="96">
                  <c:v>25.082910402508674</c:v>
                </c:pt>
                <c:pt idx="97">
                  <c:v>24.995658140555385</c:v>
                </c:pt>
                <c:pt idx="98">
                  <c:v>24.909273642973538</c:v>
                </c:pt>
                <c:pt idx="99">
                  <c:v>24.823739818958206</c:v>
                </c:pt>
                <c:pt idx="100">
                  <c:v>24.739040077695368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60-464C-8061-79A20B369540}"/>
            </c:ext>
          </c:extLst>
        </c:ser>
        <c:ser>
          <c:idx val="1"/>
          <c:order val="1"/>
          <c:tx>
            <c:strRef>
              <c:f>Berechnungsmodel!$F$2</c:f>
              <c:strCache>
                <c:ptCount val="1"/>
                <c:pt idx="0">
                  <c:v>Nachtbetrieb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Berechnungsmodel!$G$7:$G$107</c:f>
              <c:numCache>
                <c:formatCode>0.0</c:formatCode>
                <c:ptCount val="101"/>
                <c:pt idx="0">
                  <c:v>50.314003213064282</c:v>
                </c:pt>
                <c:pt idx="1">
                  <c:v>47.850899535706631</c:v>
                </c:pt>
                <c:pt idx="2">
                  <c:v>45.934172437626771</c:v>
                </c:pt>
                <c:pt idx="3">
                  <c:v>44.364892506950625</c:v>
                </c:pt>
                <c:pt idx="4">
                  <c:v>43.036217660172028</c:v>
                </c:pt>
                <c:pt idx="5">
                  <c:v>41.884082392642632</c:v>
                </c:pt>
                <c:pt idx="6">
                  <c:v>40.86702841589593</c:v>
                </c:pt>
                <c:pt idx="7">
                  <c:v>39.956678764869849</c:v>
                </c:pt>
                <c:pt idx="8">
                  <c:v>39.132754439577411</c:v>
                </c:pt>
                <c:pt idx="9">
                  <c:v>38.380259061782255</c:v>
                </c:pt>
                <c:pt idx="10">
                  <c:v>37.687789766514008</c:v>
                </c:pt>
                <c:pt idx="11">
                  <c:v>37.046473515178029</c:v>
                </c:pt>
                <c:pt idx="12">
                  <c:v>36.449270001402759</c:v>
                </c:pt>
                <c:pt idx="13">
                  <c:v>35.890499265182186</c:v>
                </c:pt>
                <c:pt idx="14">
                  <c:v>35.36551233342967</c:v>
                </c:pt>
                <c:pt idx="15">
                  <c:v>34.870455875166463</c:v>
                </c:pt>
                <c:pt idx="16">
                  <c:v>34.402100399767235</c:v>
                </c:pt>
                <c:pt idx="17">
                  <c:v>33.957712460875982</c:v>
                </c:pt>
                <c:pt idx="18">
                  <c:v>33.534957996566256</c:v>
                </c:pt>
                <c:pt idx="19">
                  <c:v>33.131828123922851</c:v>
                </c:pt>
                <c:pt idx="20">
                  <c:v>32.746581405486658</c:v>
                </c:pt>
                <c:pt idx="21">
                  <c:v>32.377698385802987</c:v>
                </c:pt>
                <c:pt idx="22">
                  <c:v>32.023845395934707</c:v>
                </c:pt>
                <c:pt idx="23">
                  <c:v>31.683845447289134</c:v>
                </c:pt>
                <c:pt idx="24">
                  <c:v>31.356654611148237</c:v>
                </c:pt>
                <c:pt idx="25">
                  <c:v>31.041342688156394</c:v>
                </c:pt>
                <c:pt idx="26">
                  <c:v>30.737077265473008</c:v>
                </c:pt>
                <c:pt idx="27">
                  <c:v>30.443110473224834</c:v>
                </c:pt>
                <c:pt idx="28">
                  <c:v>30.158767909748022</c:v>
                </c:pt>
                <c:pt idx="29">
                  <c:v>29.883439322903275</c:v>
                </c:pt>
                <c:pt idx="30">
                  <c:v>29.61657072356682</c:v>
                </c:pt>
                <c:pt idx="31">
                  <c:v>29.357657675023923</c:v>
                </c:pt>
                <c:pt idx="32">
                  <c:v>29.106239553946448</c:v>
                </c:pt>
                <c:pt idx="33">
                  <c:v>28.861894618891043</c:v>
                </c:pt>
                <c:pt idx="34">
                  <c:v>28.624235753693061</c:v>
                </c:pt>
                <c:pt idx="35">
                  <c:v>28.39290677786817</c:v>
                </c:pt>
                <c:pt idx="36">
                  <c:v>28.167579235733619</c:v>
                </c:pt>
                <c:pt idx="37">
                  <c:v>27.94794959159487</c:v>
                </c:pt>
                <c:pt idx="38">
                  <c:v>27.733736770890808</c:v>
                </c:pt>
                <c:pt idx="39">
                  <c:v>27.524679997321378</c:v>
                </c:pt>
                <c:pt idx="40">
                  <c:v>27.320536884206529</c:v>
                </c:pt>
                <c:pt idx="41">
                  <c:v>27.121081745038666</c:v>
                </c:pt>
                <c:pt idx="42">
                  <c:v>26.926104093698363</c:v>
                </c:pt>
                <c:pt idx="43">
                  <c:v>26.735407309342648</c:v>
                </c:pt>
                <c:pt idx="44">
                  <c:v>26.548807444734486</c:v>
                </c:pt>
                <c:pt idx="45">
                  <c:v>26.366132159908716</c:v>
                </c:pt>
                <c:pt idx="46">
                  <c:v>26.187219765680652</c:v>
                </c:pt>
                <c:pt idx="47">
                  <c:v>26.011918363693251</c:v>
                </c:pt>
                <c:pt idx="48">
                  <c:v>25.840085071541417</c:v>
                </c:pt>
                <c:pt idx="49">
                  <c:v>25.671585323068904</c:v>
                </c:pt>
                <c:pt idx="50">
                  <c:v>25.506292235252811</c:v>
                </c:pt>
                <c:pt idx="51">
                  <c:v>25.344086034213419</c:v>
                </c:pt>
                <c:pt idx="52">
                  <c:v>25.184853533844588</c:v>
                </c:pt>
                <c:pt idx="53">
                  <c:v>25.028487661380161</c:v>
                </c:pt>
                <c:pt idx="54">
                  <c:v>24.874887024915331</c:v>
                </c:pt>
                <c:pt idx="55">
                  <c:v>24.723955518508149</c:v>
                </c:pt>
                <c:pt idx="56">
                  <c:v>24.575601961009326</c:v>
                </c:pt>
                <c:pt idx="57">
                  <c:v>24.429739765221505</c:v>
                </c:pt>
                <c:pt idx="58">
                  <c:v>24.286286634381973</c:v>
                </c:pt>
                <c:pt idx="59">
                  <c:v>24.145164283305029</c:v>
                </c:pt>
                <c:pt idx="60">
                  <c:v>24.006298181817989</c:v>
                </c:pt>
                <c:pt idx="61">
                  <c:v>23.869617318385899</c:v>
                </c:pt>
                <c:pt idx="62">
                  <c:v>23.735053982047901</c:v>
                </c:pt>
                <c:pt idx="63">
                  <c:v>23.60254356098908</c:v>
                </c:pt>
                <c:pt idx="64">
                  <c:v>23.472024356247644</c:v>
                </c:pt>
                <c:pt idx="65">
                  <c:v>23.343437409212932</c:v>
                </c:pt>
                <c:pt idx="66">
                  <c:v>23.216726341706998</c:v>
                </c:pt>
                <c:pt idx="67">
                  <c:v>23.091837207564133</c:v>
                </c:pt>
                <c:pt idx="68">
                  <c:v>22.968718354730228</c:v>
                </c:pt>
                <c:pt idx="69">
                  <c:v>22.84732029699984</c:v>
                </c:pt>
                <c:pt idx="70">
                  <c:v>22.727595594593687</c:v>
                </c:pt>
                <c:pt idx="71">
                  <c:v>22.609498742855457</c:v>
                </c:pt>
                <c:pt idx="72">
                  <c:v>22.492986068414215</c:v>
                </c:pt>
                <c:pt idx="73">
                  <c:v>22.378015632219658</c:v>
                </c:pt>
                <c:pt idx="74">
                  <c:v>22.264547138911237</c:v>
                </c:pt>
                <c:pt idx="75">
                  <c:v>22.152541852031273</c:v>
                </c:pt>
                <c:pt idx="76">
                  <c:v>22.041962514635443</c:v>
                </c:pt>
                <c:pt idx="77">
                  <c:v>21.932773274893627</c:v>
                </c:pt>
                <c:pt idx="78">
                  <c:v>21.824939616309315</c:v>
                </c:pt>
                <c:pt idx="79">
                  <c:v>21.718428292217759</c:v>
                </c:pt>
                <c:pt idx="80">
                  <c:v>21.613207264251734</c:v>
                </c:pt>
                <c:pt idx="81">
                  <c:v>21.509245644490193</c:v>
                </c:pt>
                <c:pt idx="82">
                  <c:v>21.406513641028234</c:v>
                </c:pt>
                <c:pt idx="83">
                  <c:v>21.304982506728408</c:v>
                </c:pt>
                <c:pt idx="84">
                  <c:v>21.204624490933</c:v>
                </c:pt>
                <c:pt idx="85">
                  <c:v>21.105412793934075</c:v>
                </c:pt>
                <c:pt idx="86">
                  <c:v>21.007321524014742</c:v>
                </c:pt>
                <c:pt idx="87">
                  <c:v>20.910325656888947</c:v>
                </c:pt>
                <c:pt idx="88">
                  <c:v>20.814400997381213</c:v>
                </c:pt>
                <c:pt idx="89">
                  <c:v>20.719524143199322</c:v>
                </c:pt>
                <c:pt idx="90">
                  <c:v>20.625672450664275</c:v>
                </c:pt>
                <c:pt idx="91">
                  <c:v>20.532824002272037</c:v>
                </c:pt>
                <c:pt idx="92">
                  <c:v>20.440957575970753</c:v>
                </c:pt>
                <c:pt idx="93">
                  <c:v>20.35005261604574</c:v>
                </c:pt>
                <c:pt idx="94">
                  <c:v>20.260089205512358</c:v>
                </c:pt>
                <c:pt idx="95">
                  <c:v>20.171048039923932</c:v>
                </c:pt>
                <c:pt idx="96">
                  <c:v>20.082910402508674</c:v>
                </c:pt>
                <c:pt idx="97">
                  <c:v>19.995658140555385</c:v>
                </c:pt>
                <c:pt idx="98">
                  <c:v>19.909273642973538</c:v>
                </c:pt>
                <c:pt idx="99">
                  <c:v>19.823739818958206</c:v>
                </c:pt>
                <c:pt idx="100">
                  <c:v>19.739040077695368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60-464C-8061-79A20B369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93336"/>
        <c:axId val="333193992"/>
      </c:scatterChart>
      <c:valAx>
        <c:axId val="33319333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Abstand von WP Außenkante in</a:t>
                </a:r>
                <a:r>
                  <a:rPr lang="de-AT" baseline="0"/>
                  <a:t> m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992"/>
        <c:crosses val="autoZero"/>
        <c:crossBetween val="midCat"/>
        <c:majorUnit val="1"/>
      </c:valAx>
      <c:valAx>
        <c:axId val="33319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max.</a:t>
                </a:r>
                <a:r>
                  <a:rPr lang="de-AT" baseline="0"/>
                  <a:t> </a:t>
                </a:r>
                <a:r>
                  <a:rPr lang="de-AT"/>
                  <a:t>Schalldruckpegel in dB(A)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307584541062798"/>
          <c:y val="0.18564444444444445"/>
          <c:w val="0.28014661835748794"/>
          <c:h val="0.162569841269841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Pos.</a:t>
            </a:r>
            <a:r>
              <a:rPr lang="de-AT" baseline="0"/>
              <a:t> 3 (rechts von Ventilator)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38670166229223"/>
          <c:y val="0.16602500000000001"/>
          <c:w val="0.81239107611548556"/>
          <c:h val="0.69379682539682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Berechnungsmodel!$B$2</c:f>
              <c:strCache>
                <c:ptCount val="1"/>
                <c:pt idx="0">
                  <c:v>Tagbetrieb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Berechnungsmodel!$D$7:$D$107</c:f>
              <c:numCache>
                <c:formatCode>0.0</c:formatCode>
                <c:ptCount val="101"/>
                <c:pt idx="0">
                  <c:v>50.466127807502666</c:v>
                </c:pt>
                <c:pt idx="1">
                  <c:v>48.806643106207389</c:v>
                </c:pt>
                <c:pt idx="2">
                  <c:v>47.413924543379501</c:v>
                </c:pt>
                <c:pt idx="3">
                  <c:v>46.213965949873796</c:v>
                </c:pt>
                <c:pt idx="4">
                  <c:v>45.159838939553737</c:v>
                </c:pt>
                <c:pt idx="5">
                  <c:v>44.219907686029266</c:v>
                </c:pt>
                <c:pt idx="6">
                  <c:v>43.371830714967516</c:v>
                </c:pt>
                <c:pt idx="7">
                  <c:v>42.599242667844898</c:v>
                </c:pt>
                <c:pt idx="8">
                  <c:v>41.889796304600523</c:v>
                </c:pt>
                <c:pt idx="9">
                  <c:v>41.233946036674368</c:v>
                </c:pt>
                <c:pt idx="10">
                  <c:v>40.624159593716364</c:v>
                </c:pt>
                <c:pt idx="11">
                  <c:v>40.054388837487615</c:v>
                </c:pt>
                <c:pt idx="12">
                  <c:v>39.519703772542719</c:v>
                </c:pt>
                <c:pt idx="13">
                  <c:v>39.016032852177744</c:v>
                </c:pt>
                <c:pt idx="14">
                  <c:v>38.539974558725248</c:v>
                </c:pt>
                <c:pt idx="15">
                  <c:v>38.088658000750421</c:v>
                </c:pt>
                <c:pt idx="16">
                  <c:v>37.659637979037768</c:v>
                </c:pt>
                <c:pt idx="17">
                  <c:v>37.250814774186878</c:v>
                </c:pt>
                <c:pt idx="18">
                  <c:v>36.860371980137373</c:v>
                </c:pt>
                <c:pt idx="19">
                  <c:v>36.486727720782291</c:v>
                </c:pt>
                <c:pt idx="20">
                  <c:v>36.128495934608246</c:v>
                </c:pt>
                <c:pt idx="21">
                  <c:v>35.784455332455806</c:v>
                </c:pt>
                <c:pt idx="22">
                  <c:v>35.453524272855056</c:v>
                </c:pt>
                <c:pt idx="23">
                  <c:v>35.134740250826098</c:v>
                </c:pt>
                <c:pt idx="24">
                  <c:v>34.827243019487014</c:v>
                </c:pt>
                <c:pt idx="25">
                  <c:v>34.530260598708637</c:v>
                </c:pt>
                <c:pt idx="26">
                  <c:v>34.243097597771289</c:v>
                </c:pt>
                <c:pt idx="27">
                  <c:v>33.965125407440112</c:v>
                </c:pt>
                <c:pt idx="28">
                  <c:v>33.695773913443965</c:v>
                </c:pt>
                <c:pt idx="29">
                  <c:v>33.434524456659126</c:v>
                </c:pt>
                <c:pt idx="30">
                  <c:v>33.180903821477344</c:v>
                </c:pt>
                <c:pt idx="31">
                  <c:v>32.934479077258011</c:v>
                </c:pt>
                <c:pt idx="32">
                  <c:v>32.694853131595721</c:v>
                </c:pt>
                <c:pt idx="33">
                  <c:v>32.46166088069586</c:v>
                </c:pt>
                <c:pt idx="34">
                  <c:v>32.234565863153421</c:v>
                </c:pt>
                <c:pt idx="35">
                  <c:v>32.013257340150219</c:v>
                </c:pt>
                <c:pt idx="36">
                  <c:v>31.797447738480091</c:v>
                </c:pt>
                <c:pt idx="37">
                  <c:v>31.586870403607584</c:v>
                </c:pt>
                <c:pt idx="38">
                  <c:v>31.381277618716172</c:v>
                </c:pt>
                <c:pt idx="39">
                  <c:v>31.180438852833362</c:v>
                </c:pt>
                <c:pt idx="40">
                  <c:v>30.984139206961387</c:v>
                </c:pt>
                <c:pt idx="41">
                  <c:v>30.792178031950659</c:v>
                </c:pt>
                <c:pt idx="42">
                  <c:v>30.604367695829268</c:v>
                </c:pt>
                <c:pt idx="43">
                  <c:v>30.420532481604695</c:v>
                </c:pt>
                <c:pt idx="44">
                  <c:v>30.240507599308884</c:v>
                </c:pt>
                <c:pt idx="45">
                  <c:v>30.064138298365116</c:v>
                </c:pt>
                <c:pt idx="46">
                  <c:v>29.891279068294992</c:v>
                </c:pt>
                <c:pt idx="47">
                  <c:v>29.721792917420892</c:v>
                </c:pt>
                <c:pt idx="48">
                  <c:v>29.555550720605396</c:v>
                </c:pt>
                <c:pt idx="49">
                  <c:v>29.392430628247141</c:v>
                </c:pt>
                <c:pt idx="50">
                  <c:v>29.232317529756884</c:v>
                </c:pt>
                <c:pt idx="51">
                  <c:v>29.075102565596033</c:v>
                </c:pt>
                <c:pt idx="52">
                  <c:v>28.920682682696793</c:v>
                </c:pt>
                <c:pt idx="53">
                  <c:v>28.768960228716363</c:v>
                </c:pt>
                <c:pt idx="54">
                  <c:v>28.619842581124523</c:v>
                </c:pt>
                <c:pt idx="55">
                  <c:v>28.473241807596494</c:v>
                </c:pt>
                <c:pt idx="56">
                  <c:v>28.329074354593004</c:v>
                </c:pt>
                <c:pt idx="57">
                  <c:v>28.187260761365934</c:v>
                </c:pt>
                <c:pt idx="58">
                  <c:v>28.047725396938485</c:v>
                </c:pt>
                <c:pt idx="59">
                  <c:v>27.910396217880145</c:v>
                </c:pt>
                <c:pt idx="60">
                  <c:v>27.775204544934212</c:v>
                </c:pt>
                <c:pt idx="61">
                  <c:v>27.642084856764093</c:v>
                </c:pt>
                <c:pt idx="62">
                  <c:v>27.510974599267744</c:v>
                </c:pt>
                <c:pt idx="63">
                  <c:v>27.381814009071135</c:v>
                </c:pt>
                <c:pt idx="64">
                  <c:v>27.254545949953997</c:v>
                </c:pt>
                <c:pt idx="65">
                  <c:v>27.129115761087299</c:v>
                </c:pt>
                <c:pt idx="66">
                  <c:v>27.005471116073444</c:v>
                </c:pt>
                <c:pt idx="67">
                  <c:v>26.883561891879403</c:v>
                </c:pt>
                <c:pt idx="68">
                  <c:v>26.763340046841101</c:v>
                </c:pt>
                <c:pt idx="69">
                  <c:v>26.644759506995989</c:v>
                </c:pt>
                <c:pt idx="70">
                  <c:v>26.527776060070654</c:v>
                </c:pt>
                <c:pt idx="71">
                  <c:v>26.412347256513147</c:v>
                </c:pt>
                <c:pt idx="72">
                  <c:v>26.298432317015518</c:v>
                </c:pt>
                <c:pt idx="73">
                  <c:v>26.185992046022498</c:v>
                </c:pt>
                <c:pt idx="74">
                  <c:v>26.074988750767236</c:v>
                </c:pt>
                <c:pt idx="75">
                  <c:v>25.965386165415627</c:v>
                </c:pt>
                <c:pt idx="76">
                  <c:v>25.857149379937191</c:v>
                </c:pt>
                <c:pt idx="77">
                  <c:v>25.750244773353526</c:v>
                </c:pt>
                <c:pt idx="78">
                  <c:v>25.644639951044866</c:v>
                </c:pt>
                <c:pt idx="79">
                  <c:v>25.540303685822344</c:v>
                </c:pt>
                <c:pt idx="80">
                  <c:v>25.437205862497606</c:v>
                </c:pt>
                <c:pt idx="81">
                  <c:v>25.335317425703828</c:v>
                </c:pt>
                <c:pt idx="82">
                  <c:v>25.234610330741763</c:v>
                </c:pt>
                <c:pt idx="83">
                  <c:v>25.135057497242759</c:v>
                </c:pt>
                <c:pt idx="84">
                  <c:v>25.036632765457366</c:v>
                </c:pt>
                <c:pt idx="85">
                  <c:v>24.939310854992854</c:v>
                </c:pt>
                <c:pt idx="86">
                  <c:v>24.843067325836987</c:v>
                </c:pt>
                <c:pt idx="87">
                  <c:v>24.747878541517451</c:v>
                </c:pt>
                <c:pt idx="88">
                  <c:v>24.653721634258321</c:v>
                </c:pt>
                <c:pt idx="89">
                  <c:v>24.560574472004863</c:v>
                </c:pt>
                <c:pt idx="90">
                  <c:v>24.468415627197793</c:v>
                </c:pt>
                <c:pt idx="91">
                  <c:v>24.377224347186782</c:v>
                </c:pt>
                <c:pt idx="92">
                  <c:v>24.286980526181011</c:v>
                </c:pt>
                <c:pt idx="93">
                  <c:v>24.197664678641903</c:v>
                </c:pt>
                <c:pt idx="94">
                  <c:v>24.109257914030035</c:v>
                </c:pt>
                <c:pt idx="95">
                  <c:v>24.021741912824275</c:v>
                </c:pt>
                <c:pt idx="96">
                  <c:v>23.93509890373705</c:v>
                </c:pt>
                <c:pt idx="97">
                  <c:v>23.84931164205484</c:v>
                </c:pt>
                <c:pt idx="98">
                  <c:v>23.764363389037854</c:v>
                </c:pt>
                <c:pt idx="99">
                  <c:v>23.680237892317386</c:v>
                </c:pt>
                <c:pt idx="100">
                  <c:v>23.596919367233344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C4-4279-A6E1-59BC8043037D}"/>
            </c:ext>
          </c:extLst>
        </c:ser>
        <c:ser>
          <c:idx val="1"/>
          <c:order val="1"/>
          <c:tx>
            <c:strRef>
              <c:f>Berechnungsmodel!$F$2</c:f>
              <c:strCache>
                <c:ptCount val="1"/>
                <c:pt idx="0">
                  <c:v>Nachtbetrieb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Berechnungsmodel!$H$7:$H$107</c:f>
              <c:numCache>
                <c:formatCode>0.0</c:formatCode>
                <c:ptCount val="101"/>
                <c:pt idx="0">
                  <c:v>45.466127807502666</c:v>
                </c:pt>
                <c:pt idx="1">
                  <c:v>43.806643106207389</c:v>
                </c:pt>
                <c:pt idx="2">
                  <c:v>42.413924543379501</c:v>
                </c:pt>
                <c:pt idx="3">
                  <c:v>41.213965949873796</c:v>
                </c:pt>
                <c:pt idx="4">
                  <c:v>40.159838939553737</c:v>
                </c:pt>
                <c:pt idx="5">
                  <c:v>39.219907686029266</c:v>
                </c:pt>
                <c:pt idx="6">
                  <c:v>38.371830714967516</c:v>
                </c:pt>
                <c:pt idx="7">
                  <c:v>37.599242667844898</c:v>
                </c:pt>
                <c:pt idx="8">
                  <c:v>36.889796304600523</c:v>
                </c:pt>
                <c:pt idx="9">
                  <c:v>36.233946036674368</c:v>
                </c:pt>
                <c:pt idx="10">
                  <c:v>35.624159593716364</c:v>
                </c:pt>
                <c:pt idx="11">
                  <c:v>35.054388837487615</c:v>
                </c:pt>
                <c:pt idx="12">
                  <c:v>34.519703772542719</c:v>
                </c:pt>
                <c:pt idx="13">
                  <c:v>34.016032852177744</c:v>
                </c:pt>
                <c:pt idx="14">
                  <c:v>33.539974558725248</c:v>
                </c:pt>
                <c:pt idx="15">
                  <c:v>33.088658000750421</c:v>
                </c:pt>
                <c:pt idx="16">
                  <c:v>32.659637979037768</c:v>
                </c:pt>
                <c:pt idx="17">
                  <c:v>32.250814774186878</c:v>
                </c:pt>
                <c:pt idx="18">
                  <c:v>31.860371980137376</c:v>
                </c:pt>
                <c:pt idx="19">
                  <c:v>31.486727720782291</c:v>
                </c:pt>
                <c:pt idx="20">
                  <c:v>31.128495934608249</c:v>
                </c:pt>
                <c:pt idx="21">
                  <c:v>30.784455332455803</c:v>
                </c:pt>
                <c:pt idx="22">
                  <c:v>30.453524272855056</c:v>
                </c:pt>
                <c:pt idx="23">
                  <c:v>30.134740250826098</c:v>
                </c:pt>
                <c:pt idx="24">
                  <c:v>29.827243019487014</c:v>
                </c:pt>
                <c:pt idx="25">
                  <c:v>29.530260598708633</c:v>
                </c:pt>
                <c:pt idx="26">
                  <c:v>29.243097597771289</c:v>
                </c:pt>
                <c:pt idx="27">
                  <c:v>28.965125407440109</c:v>
                </c:pt>
                <c:pt idx="28">
                  <c:v>28.695773913443965</c:v>
                </c:pt>
                <c:pt idx="29">
                  <c:v>28.434524456659126</c:v>
                </c:pt>
                <c:pt idx="30">
                  <c:v>28.180903821477347</c:v>
                </c:pt>
                <c:pt idx="31">
                  <c:v>27.934479077258011</c:v>
                </c:pt>
                <c:pt idx="32">
                  <c:v>27.694853131595725</c:v>
                </c:pt>
                <c:pt idx="33">
                  <c:v>27.46166088069586</c:v>
                </c:pt>
                <c:pt idx="34">
                  <c:v>27.234565863153417</c:v>
                </c:pt>
                <c:pt idx="35">
                  <c:v>27.013257340150219</c:v>
                </c:pt>
                <c:pt idx="36">
                  <c:v>26.797447738480091</c:v>
                </c:pt>
                <c:pt idx="37">
                  <c:v>26.586870403607584</c:v>
                </c:pt>
                <c:pt idx="38">
                  <c:v>26.381277618716172</c:v>
                </c:pt>
                <c:pt idx="39">
                  <c:v>26.180438852833362</c:v>
                </c:pt>
                <c:pt idx="40">
                  <c:v>25.984139206961387</c:v>
                </c:pt>
                <c:pt idx="41">
                  <c:v>25.792178031950659</c:v>
                </c:pt>
                <c:pt idx="42">
                  <c:v>25.604367695829268</c:v>
                </c:pt>
                <c:pt idx="43">
                  <c:v>25.420532481604695</c:v>
                </c:pt>
                <c:pt idx="44">
                  <c:v>25.240507599308884</c:v>
                </c:pt>
                <c:pt idx="45">
                  <c:v>25.064138298365116</c:v>
                </c:pt>
                <c:pt idx="46">
                  <c:v>24.891279068294992</c:v>
                </c:pt>
                <c:pt idx="47">
                  <c:v>24.721792917420892</c:v>
                </c:pt>
                <c:pt idx="48">
                  <c:v>24.555550720605396</c:v>
                </c:pt>
                <c:pt idx="49">
                  <c:v>24.392430628247141</c:v>
                </c:pt>
                <c:pt idx="50">
                  <c:v>24.232317529756884</c:v>
                </c:pt>
                <c:pt idx="51">
                  <c:v>24.075102565596033</c:v>
                </c:pt>
                <c:pt idx="52">
                  <c:v>23.920682682696793</c:v>
                </c:pt>
                <c:pt idx="53">
                  <c:v>23.768960228716363</c:v>
                </c:pt>
                <c:pt idx="54">
                  <c:v>23.619842581124523</c:v>
                </c:pt>
                <c:pt idx="55">
                  <c:v>23.473241807596494</c:v>
                </c:pt>
                <c:pt idx="56">
                  <c:v>23.329074354593004</c:v>
                </c:pt>
                <c:pt idx="57">
                  <c:v>23.187260761365934</c:v>
                </c:pt>
                <c:pt idx="58">
                  <c:v>23.047725396938485</c:v>
                </c:pt>
                <c:pt idx="59">
                  <c:v>22.910396217880145</c:v>
                </c:pt>
                <c:pt idx="60">
                  <c:v>22.775204544934212</c:v>
                </c:pt>
                <c:pt idx="61">
                  <c:v>22.642084856764093</c:v>
                </c:pt>
                <c:pt idx="62">
                  <c:v>22.510974599267744</c:v>
                </c:pt>
                <c:pt idx="63">
                  <c:v>22.381814009071135</c:v>
                </c:pt>
                <c:pt idx="64">
                  <c:v>22.254545949953997</c:v>
                </c:pt>
                <c:pt idx="65">
                  <c:v>22.129115761087299</c:v>
                </c:pt>
                <c:pt idx="66">
                  <c:v>22.005471116073444</c:v>
                </c:pt>
                <c:pt idx="67">
                  <c:v>21.883561891879403</c:v>
                </c:pt>
                <c:pt idx="68">
                  <c:v>21.763340046841101</c:v>
                </c:pt>
                <c:pt idx="69">
                  <c:v>21.644759506995989</c:v>
                </c:pt>
                <c:pt idx="70">
                  <c:v>21.527776060070654</c:v>
                </c:pt>
                <c:pt idx="71">
                  <c:v>21.412347256513147</c:v>
                </c:pt>
                <c:pt idx="72">
                  <c:v>21.298432317015518</c:v>
                </c:pt>
                <c:pt idx="73">
                  <c:v>21.185992046022498</c:v>
                </c:pt>
                <c:pt idx="74">
                  <c:v>21.074988750767236</c:v>
                </c:pt>
                <c:pt idx="75">
                  <c:v>20.965386165415627</c:v>
                </c:pt>
                <c:pt idx="76">
                  <c:v>20.857149379937191</c:v>
                </c:pt>
                <c:pt idx="77">
                  <c:v>20.750244773353526</c:v>
                </c:pt>
                <c:pt idx="78">
                  <c:v>20.644639951044866</c:v>
                </c:pt>
                <c:pt idx="79">
                  <c:v>20.540303685822344</c:v>
                </c:pt>
                <c:pt idx="80">
                  <c:v>20.437205862497606</c:v>
                </c:pt>
                <c:pt idx="81">
                  <c:v>20.335317425703828</c:v>
                </c:pt>
                <c:pt idx="82">
                  <c:v>20.234610330741763</c:v>
                </c:pt>
                <c:pt idx="83">
                  <c:v>20.135057497242759</c:v>
                </c:pt>
                <c:pt idx="84">
                  <c:v>20.036632765457366</c:v>
                </c:pt>
                <c:pt idx="85">
                  <c:v>19.939310854992854</c:v>
                </c:pt>
                <c:pt idx="86">
                  <c:v>19.843067325836987</c:v>
                </c:pt>
                <c:pt idx="87">
                  <c:v>19.747878541517451</c:v>
                </c:pt>
                <c:pt idx="88">
                  <c:v>19.653721634258321</c:v>
                </c:pt>
                <c:pt idx="89">
                  <c:v>19.560574472004863</c:v>
                </c:pt>
                <c:pt idx="90">
                  <c:v>19.468415627197793</c:v>
                </c:pt>
                <c:pt idx="91">
                  <c:v>19.377224347186782</c:v>
                </c:pt>
                <c:pt idx="92">
                  <c:v>19.286980526181011</c:v>
                </c:pt>
                <c:pt idx="93">
                  <c:v>19.197664678641903</c:v>
                </c:pt>
                <c:pt idx="94">
                  <c:v>19.109257914030035</c:v>
                </c:pt>
                <c:pt idx="95">
                  <c:v>19.021741912824275</c:v>
                </c:pt>
                <c:pt idx="96">
                  <c:v>18.93509890373705</c:v>
                </c:pt>
                <c:pt idx="97">
                  <c:v>18.84931164205484</c:v>
                </c:pt>
                <c:pt idx="98">
                  <c:v>18.764363389037854</c:v>
                </c:pt>
                <c:pt idx="99">
                  <c:v>18.680237892317386</c:v>
                </c:pt>
                <c:pt idx="100">
                  <c:v>18.596919367233344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C4-4279-A6E1-59BC80430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93336"/>
        <c:axId val="333193992"/>
      </c:scatterChart>
      <c:valAx>
        <c:axId val="33319333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Abstand von WP Außenkante in</a:t>
                </a:r>
                <a:r>
                  <a:rPr lang="de-AT" baseline="0"/>
                  <a:t> m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992"/>
        <c:crosses val="autoZero"/>
        <c:crossBetween val="midCat"/>
        <c:majorUnit val="1"/>
      </c:valAx>
      <c:valAx>
        <c:axId val="33319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max.</a:t>
                </a:r>
                <a:r>
                  <a:rPr lang="de-AT" baseline="0"/>
                  <a:t> </a:t>
                </a:r>
                <a:r>
                  <a:rPr lang="de-AT"/>
                  <a:t>Schalldruckpegel in dB(A)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307584541062798"/>
          <c:y val="0.18564444444444445"/>
          <c:w val="0.28014661835748794"/>
          <c:h val="0.162569841269841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Pos.</a:t>
            </a:r>
            <a:r>
              <a:rPr lang="de-AT" baseline="0"/>
              <a:t> 3 (rechts von Ventilator)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38670166229223"/>
          <c:y val="0.16602500000000001"/>
          <c:w val="0.81239107611548556"/>
          <c:h val="0.69379682539682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Berechnungsmodel!$B$2</c:f>
              <c:strCache>
                <c:ptCount val="1"/>
                <c:pt idx="0">
                  <c:v>Tagbetrieb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Berechnungsmodel!$E$7:$E$107</c:f>
              <c:numCache>
                <c:formatCode>0.0</c:formatCode>
                <c:ptCount val="101"/>
                <c:pt idx="0">
                  <c:v>50.466127807502666</c:v>
                </c:pt>
                <c:pt idx="1">
                  <c:v>48.806643106207389</c:v>
                </c:pt>
                <c:pt idx="2">
                  <c:v>47.413924543379501</c:v>
                </c:pt>
                <c:pt idx="3">
                  <c:v>46.213965949873796</c:v>
                </c:pt>
                <c:pt idx="4">
                  <c:v>45.159838939553737</c:v>
                </c:pt>
                <c:pt idx="5">
                  <c:v>44.219907686029266</c:v>
                </c:pt>
                <c:pt idx="6">
                  <c:v>43.371830714967516</c:v>
                </c:pt>
                <c:pt idx="7">
                  <c:v>42.599242667844898</c:v>
                </c:pt>
                <c:pt idx="8">
                  <c:v>41.889796304600523</c:v>
                </c:pt>
                <c:pt idx="9">
                  <c:v>41.233946036674368</c:v>
                </c:pt>
                <c:pt idx="10">
                  <c:v>40.624159593716364</c:v>
                </c:pt>
                <c:pt idx="11">
                  <c:v>40.054388837487615</c:v>
                </c:pt>
                <c:pt idx="12">
                  <c:v>39.519703772542719</c:v>
                </c:pt>
                <c:pt idx="13">
                  <c:v>39.016032852177744</c:v>
                </c:pt>
                <c:pt idx="14">
                  <c:v>38.539974558725248</c:v>
                </c:pt>
                <c:pt idx="15">
                  <c:v>38.088658000750421</c:v>
                </c:pt>
                <c:pt idx="16">
                  <c:v>37.659637979037768</c:v>
                </c:pt>
                <c:pt idx="17">
                  <c:v>37.250814774186878</c:v>
                </c:pt>
                <c:pt idx="18">
                  <c:v>36.860371980137373</c:v>
                </c:pt>
                <c:pt idx="19">
                  <c:v>36.486727720782291</c:v>
                </c:pt>
                <c:pt idx="20">
                  <c:v>36.128495934608246</c:v>
                </c:pt>
                <c:pt idx="21">
                  <c:v>35.784455332455806</c:v>
                </c:pt>
                <c:pt idx="22">
                  <c:v>35.453524272855056</c:v>
                </c:pt>
                <c:pt idx="23">
                  <c:v>35.134740250826098</c:v>
                </c:pt>
                <c:pt idx="24">
                  <c:v>34.827243019487014</c:v>
                </c:pt>
                <c:pt idx="25">
                  <c:v>34.530260598708637</c:v>
                </c:pt>
                <c:pt idx="26">
                  <c:v>34.243097597771289</c:v>
                </c:pt>
                <c:pt idx="27">
                  <c:v>33.965125407440112</c:v>
                </c:pt>
                <c:pt idx="28">
                  <c:v>33.695773913443965</c:v>
                </c:pt>
                <c:pt idx="29">
                  <c:v>33.434524456659126</c:v>
                </c:pt>
                <c:pt idx="30">
                  <c:v>33.180903821477344</c:v>
                </c:pt>
                <c:pt idx="31">
                  <c:v>32.934479077258011</c:v>
                </c:pt>
                <c:pt idx="32">
                  <c:v>32.694853131595721</c:v>
                </c:pt>
                <c:pt idx="33">
                  <c:v>32.46166088069586</c:v>
                </c:pt>
                <c:pt idx="34">
                  <c:v>32.234565863153421</c:v>
                </c:pt>
                <c:pt idx="35">
                  <c:v>32.013257340150219</c:v>
                </c:pt>
                <c:pt idx="36">
                  <c:v>31.797447738480091</c:v>
                </c:pt>
                <c:pt idx="37">
                  <c:v>31.586870403607584</c:v>
                </c:pt>
                <c:pt idx="38">
                  <c:v>31.381277618716172</c:v>
                </c:pt>
                <c:pt idx="39">
                  <c:v>31.180438852833362</c:v>
                </c:pt>
                <c:pt idx="40">
                  <c:v>30.984139206961387</c:v>
                </c:pt>
                <c:pt idx="41">
                  <c:v>30.792178031950659</c:v>
                </c:pt>
                <c:pt idx="42">
                  <c:v>30.604367695829268</c:v>
                </c:pt>
                <c:pt idx="43">
                  <c:v>30.420532481604695</c:v>
                </c:pt>
                <c:pt idx="44">
                  <c:v>30.240507599308884</c:v>
                </c:pt>
                <c:pt idx="45">
                  <c:v>30.064138298365116</c:v>
                </c:pt>
                <c:pt idx="46">
                  <c:v>29.891279068294992</c:v>
                </c:pt>
                <c:pt idx="47">
                  <c:v>29.721792917420892</c:v>
                </c:pt>
                <c:pt idx="48">
                  <c:v>29.555550720605396</c:v>
                </c:pt>
                <c:pt idx="49">
                  <c:v>29.392430628247141</c:v>
                </c:pt>
                <c:pt idx="50">
                  <c:v>29.232317529756884</c:v>
                </c:pt>
                <c:pt idx="51">
                  <c:v>29.075102565596033</c:v>
                </c:pt>
                <c:pt idx="52">
                  <c:v>28.920682682696793</c:v>
                </c:pt>
                <c:pt idx="53">
                  <c:v>28.768960228716363</c:v>
                </c:pt>
                <c:pt idx="54">
                  <c:v>28.619842581124523</c:v>
                </c:pt>
                <c:pt idx="55">
                  <c:v>28.473241807596494</c:v>
                </c:pt>
                <c:pt idx="56">
                  <c:v>28.329074354593004</c:v>
                </c:pt>
                <c:pt idx="57">
                  <c:v>28.187260761365934</c:v>
                </c:pt>
                <c:pt idx="58">
                  <c:v>28.047725396938485</c:v>
                </c:pt>
                <c:pt idx="59">
                  <c:v>27.910396217880145</c:v>
                </c:pt>
                <c:pt idx="60">
                  <c:v>27.775204544934212</c:v>
                </c:pt>
                <c:pt idx="61">
                  <c:v>27.642084856764093</c:v>
                </c:pt>
                <c:pt idx="62">
                  <c:v>27.510974599267744</c:v>
                </c:pt>
                <c:pt idx="63">
                  <c:v>27.381814009071135</c:v>
                </c:pt>
                <c:pt idx="64">
                  <c:v>27.254545949953997</c:v>
                </c:pt>
                <c:pt idx="65">
                  <c:v>27.129115761087299</c:v>
                </c:pt>
                <c:pt idx="66">
                  <c:v>27.005471116073444</c:v>
                </c:pt>
                <c:pt idx="67">
                  <c:v>26.883561891879403</c:v>
                </c:pt>
                <c:pt idx="68">
                  <c:v>26.763340046841101</c:v>
                </c:pt>
                <c:pt idx="69">
                  <c:v>26.644759506995989</c:v>
                </c:pt>
                <c:pt idx="70">
                  <c:v>26.527776060070654</c:v>
                </c:pt>
                <c:pt idx="71">
                  <c:v>26.412347256513147</c:v>
                </c:pt>
                <c:pt idx="72">
                  <c:v>26.298432317015518</c:v>
                </c:pt>
                <c:pt idx="73">
                  <c:v>26.185992046022498</c:v>
                </c:pt>
                <c:pt idx="74">
                  <c:v>26.074988750767236</c:v>
                </c:pt>
                <c:pt idx="75">
                  <c:v>25.965386165415627</c:v>
                </c:pt>
                <c:pt idx="76">
                  <c:v>25.857149379937191</c:v>
                </c:pt>
                <c:pt idx="77">
                  <c:v>25.750244773353526</c:v>
                </c:pt>
                <c:pt idx="78">
                  <c:v>25.644639951044866</c:v>
                </c:pt>
                <c:pt idx="79">
                  <c:v>25.540303685822344</c:v>
                </c:pt>
                <c:pt idx="80">
                  <c:v>25.437205862497606</c:v>
                </c:pt>
                <c:pt idx="81">
                  <c:v>25.335317425703828</c:v>
                </c:pt>
                <c:pt idx="82">
                  <c:v>25.234610330741763</c:v>
                </c:pt>
                <c:pt idx="83">
                  <c:v>25.135057497242759</c:v>
                </c:pt>
                <c:pt idx="84">
                  <c:v>25.036632765457366</c:v>
                </c:pt>
                <c:pt idx="85">
                  <c:v>24.939310854992854</c:v>
                </c:pt>
                <c:pt idx="86">
                  <c:v>24.843067325836987</c:v>
                </c:pt>
                <c:pt idx="87">
                  <c:v>24.747878541517451</c:v>
                </c:pt>
                <c:pt idx="88">
                  <c:v>24.653721634258321</c:v>
                </c:pt>
                <c:pt idx="89">
                  <c:v>24.560574472004863</c:v>
                </c:pt>
                <c:pt idx="90">
                  <c:v>24.468415627197793</c:v>
                </c:pt>
                <c:pt idx="91">
                  <c:v>24.377224347186782</c:v>
                </c:pt>
                <c:pt idx="92">
                  <c:v>24.286980526181011</c:v>
                </c:pt>
                <c:pt idx="93">
                  <c:v>24.197664678641903</c:v>
                </c:pt>
                <c:pt idx="94">
                  <c:v>24.109257914030035</c:v>
                </c:pt>
                <c:pt idx="95">
                  <c:v>24.021741912824275</c:v>
                </c:pt>
                <c:pt idx="96">
                  <c:v>23.93509890373705</c:v>
                </c:pt>
                <c:pt idx="97">
                  <c:v>23.84931164205484</c:v>
                </c:pt>
                <c:pt idx="98">
                  <c:v>23.764363389037854</c:v>
                </c:pt>
                <c:pt idx="99">
                  <c:v>23.680237892317386</c:v>
                </c:pt>
                <c:pt idx="100">
                  <c:v>23.596919367233344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82-4F56-A9D9-382CA70DC9F8}"/>
            </c:ext>
          </c:extLst>
        </c:ser>
        <c:ser>
          <c:idx val="1"/>
          <c:order val="1"/>
          <c:tx>
            <c:strRef>
              <c:f>Berechnungsmodel!$F$2</c:f>
              <c:strCache>
                <c:ptCount val="1"/>
                <c:pt idx="0">
                  <c:v>Nachtbetrieb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Berechnungsmodel!$I$7:$I$107</c:f>
              <c:numCache>
                <c:formatCode>0.0</c:formatCode>
                <c:ptCount val="101"/>
                <c:pt idx="0">
                  <c:v>45.466127807502666</c:v>
                </c:pt>
                <c:pt idx="1">
                  <c:v>43.806643106207389</c:v>
                </c:pt>
                <c:pt idx="2">
                  <c:v>42.413924543379501</c:v>
                </c:pt>
                <c:pt idx="3">
                  <c:v>41.213965949873796</c:v>
                </c:pt>
                <c:pt idx="4">
                  <c:v>40.159838939553737</c:v>
                </c:pt>
                <c:pt idx="5">
                  <c:v>39.219907686029266</c:v>
                </c:pt>
                <c:pt idx="6">
                  <c:v>38.371830714967516</c:v>
                </c:pt>
                <c:pt idx="7">
                  <c:v>37.599242667844898</c:v>
                </c:pt>
                <c:pt idx="8">
                  <c:v>36.889796304600523</c:v>
                </c:pt>
                <c:pt idx="9">
                  <c:v>36.233946036674368</c:v>
                </c:pt>
                <c:pt idx="10">
                  <c:v>35.624159593716364</c:v>
                </c:pt>
                <c:pt idx="11">
                  <c:v>35.054388837487615</c:v>
                </c:pt>
                <c:pt idx="12">
                  <c:v>34.519703772542719</c:v>
                </c:pt>
                <c:pt idx="13">
                  <c:v>34.016032852177744</c:v>
                </c:pt>
                <c:pt idx="14">
                  <c:v>33.539974558725248</c:v>
                </c:pt>
                <c:pt idx="15">
                  <c:v>33.088658000750421</c:v>
                </c:pt>
                <c:pt idx="16">
                  <c:v>32.659637979037768</c:v>
                </c:pt>
                <c:pt idx="17">
                  <c:v>32.250814774186878</c:v>
                </c:pt>
                <c:pt idx="18">
                  <c:v>31.860371980137376</c:v>
                </c:pt>
                <c:pt idx="19">
                  <c:v>31.486727720782291</c:v>
                </c:pt>
                <c:pt idx="20">
                  <c:v>31.128495934608249</c:v>
                </c:pt>
                <c:pt idx="21">
                  <c:v>30.784455332455803</c:v>
                </c:pt>
                <c:pt idx="22">
                  <c:v>30.453524272855056</c:v>
                </c:pt>
                <c:pt idx="23">
                  <c:v>30.134740250826098</c:v>
                </c:pt>
                <c:pt idx="24">
                  <c:v>29.827243019487014</c:v>
                </c:pt>
                <c:pt idx="25">
                  <c:v>29.530260598708633</c:v>
                </c:pt>
                <c:pt idx="26">
                  <c:v>29.243097597771289</c:v>
                </c:pt>
                <c:pt idx="27">
                  <c:v>28.965125407440109</c:v>
                </c:pt>
                <c:pt idx="28">
                  <c:v>28.695773913443965</c:v>
                </c:pt>
                <c:pt idx="29">
                  <c:v>28.434524456659126</c:v>
                </c:pt>
                <c:pt idx="30">
                  <c:v>28.180903821477347</c:v>
                </c:pt>
                <c:pt idx="31">
                  <c:v>27.934479077258011</c:v>
                </c:pt>
                <c:pt idx="32">
                  <c:v>27.694853131595725</c:v>
                </c:pt>
                <c:pt idx="33">
                  <c:v>27.46166088069586</c:v>
                </c:pt>
                <c:pt idx="34">
                  <c:v>27.234565863153417</c:v>
                </c:pt>
                <c:pt idx="35">
                  <c:v>27.013257340150219</c:v>
                </c:pt>
                <c:pt idx="36">
                  <c:v>26.797447738480091</c:v>
                </c:pt>
                <c:pt idx="37">
                  <c:v>26.586870403607584</c:v>
                </c:pt>
                <c:pt idx="38">
                  <c:v>26.381277618716172</c:v>
                </c:pt>
                <c:pt idx="39">
                  <c:v>26.180438852833362</c:v>
                </c:pt>
                <c:pt idx="40">
                  <c:v>25.984139206961387</c:v>
                </c:pt>
                <c:pt idx="41">
                  <c:v>25.792178031950659</c:v>
                </c:pt>
                <c:pt idx="42">
                  <c:v>25.604367695829268</c:v>
                </c:pt>
                <c:pt idx="43">
                  <c:v>25.420532481604695</c:v>
                </c:pt>
                <c:pt idx="44">
                  <c:v>25.240507599308884</c:v>
                </c:pt>
                <c:pt idx="45">
                  <c:v>25.064138298365116</c:v>
                </c:pt>
                <c:pt idx="46">
                  <c:v>24.891279068294992</c:v>
                </c:pt>
                <c:pt idx="47">
                  <c:v>24.721792917420892</c:v>
                </c:pt>
                <c:pt idx="48">
                  <c:v>24.555550720605396</c:v>
                </c:pt>
                <c:pt idx="49">
                  <c:v>24.392430628247141</c:v>
                </c:pt>
                <c:pt idx="50">
                  <c:v>24.232317529756884</c:v>
                </c:pt>
                <c:pt idx="51">
                  <c:v>24.075102565596033</c:v>
                </c:pt>
                <c:pt idx="52">
                  <c:v>23.920682682696793</c:v>
                </c:pt>
                <c:pt idx="53">
                  <c:v>23.768960228716363</c:v>
                </c:pt>
                <c:pt idx="54">
                  <c:v>23.619842581124523</c:v>
                </c:pt>
                <c:pt idx="55">
                  <c:v>23.473241807596494</c:v>
                </c:pt>
                <c:pt idx="56">
                  <c:v>23.329074354593004</c:v>
                </c:pt>
                <c:pt idx="57">
                  <c:v>23.187260761365934</c:v>
                </c:pt>
                <c:pt idx="58">
                  <c:v>23.047725396938485</c:v>
                </c:pt>
                <c:pt idx="59">
                  <c:v>22.910396217880145</c:v>
                </c:pt>
                <c:pt idx="60">
                  <c:v>22.775204544934212</c:v>
                </c:pt>
                <c:pt idx="61">
                  <c:v>22.642084856764093</c:v>
                </c:pt>
                <c:pt idx="62">
                  <c:v>22.510974599267744</c:v>
                </c:pt>
                <c:pt idx="63">
                  <c:v>22.381814009071135</c:v>
                </c:pt>
                <c:pt idx="64">
                  <c:v>22.254545949953997</c:v>
                </c:pt>
                <c:pt idx="65">
                  <c:v>22.129115761087299</c:v>
                </c:pt>
                <c:pt idx="66">
                  <c:v>22.005471116073444</c:v>
                </c:pt>
                <c:pt idx="67">
                  <c:v>21.883561891879403</c:v>
                </c:pt>
                <c:pt idx="68">
                  <c:v>21.763340046841101</c:v>
                </c:pt>
                <c:pt idx="69">
                  <c:v>21.644759506995989</c:v>
                </c:pt>
                <c:pt idx="70">
                  <c:v>21.527776060070654</c:v>
                </c:pt>
                <c:pt idx="71">
                  <c:v>21.412347256513147</c:v>
                </c:pt>
                <c:pt idx="72">
                  <c:v>21.298432317015518</c:v>
                </c:pt>
                <c:pt idx="73">
                  <c:v>21.185992046022498</c:v>
                </c:pt>
                <c:pt idx="74">
                  <c:v>21.074988750767236</c:v>
                </c:pt>
                <c:pt idx="75">
                  <c:v>20.965386165415627</c:v>
                </c:pt>
                <c:pt idx="76">
                  <c:v>20.857149379937191</c:v>
                </c:pt>
                <c:pt idx="77">
                  <c:v>20.750244773353526</c:v>
                </c:pt>
                <c:pt idx="78">
                  <c:v>20.644639951044866</c:v>
                </c:pt>
                <c:pt idx="79">
                  <c:v>20.540303685822344</c:v>
                </c:pt>
                <c:pt idx="80">
                  <c:v>20.437205862497606</c:v>
                </c:pt>
                <c:pt idx="81">
                  <c:v>20.335317425703828</c:v>
                </c:pt>
                <c:pt idx="82">
                  <c:v>20.234610330741763</c:v>
                </c:pt>
                <c:pt idx="83">
                  <c:v>20.135057497242759</c:v>
                </c:pt>
                <c:pt idx="84">
                  <c:v>20.036632765457366</c:v>
                </c:pt>
                <c:pt idx="85">
                  <c:v>19.939310854992854</c:v>
                </c:pt>
                <c:pt idx="86">
                  <c:v>19.843067325836987</c:v>
                </c:pt>
                <c:pt idx="87">
                  <c:v>19.747878541517451</c:v>
                </c:pt>
                <c:pt idx="88">
                  <c:v>19.653721634258321</c:v>
                </c:pt>
                <c:pt idx="89">
                  <c:v>19.560574472004863</c:v>
                </c:pt>
                <c:pt idx="90">
                  <c:v>19.468415627197793</c:v>
                </c:pt>
                <c:pt idx="91">
                  <c:v>19.377224347186782</c:v>
                </c:pt>
                <c:pt idx="92">
                  <c:v>19.286980526181011</c:v>
                </c:pt>
                <c:pt idx="93">
                  <c:v>19.197664678641903</c:v>
                </c:pt>
                <c:pt idx="94">
                  <c:v>19.109257914030035</c:v>
                </c:pt>
                <c:pt idx="95">
                  <c:v>19.021741912824275</c:v>
                </c:pt>
                <c:pt idx="96">
                  <c:v>18.93509890373705</c:v>
                </c:pt>
                <c:pt idx="97">
                  <c:v>18.84931164205484</c:v>
                </c:pt>
                <c:pt idx="98">
                  <c:v>18.764363389037854</c:v>
                </c:pt>
                <c:pt idx="99">
                  <c:v>18.680237892317386</c:v>
                </c:pt>
                <c:pt idx="100">
                  <c:v>18.596919367233344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82-4F56-A9D9-382CA70DC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93336"/>
        <c:axId val="333193992"/>
      </c:scatterChart>
      <c:valAx>
        <c:axId val="33319333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Abstand von WP Außenkante in</a:t>
                </a:r>
                <a:r>
                  <a:rPr lang="de-AT" baseline="0"/>
                  <a:t> m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992"/>
        <c:crosses val="autoZero"/>
        <c:crossBetween val="midCat"/>
        <c:majorUnit val="1"/>
      </c:valAx>
      <c:valAx>
        <c:axId val="33319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max.</a:t>
                </a:r>
                <a:r>
                  <a:rPr lang="de-AT" baseline="0"/>
                  <a:t> </a:t>
                </a:r>
                <a:r>
                  <a:rPr lang="de-AT"/>
                  <a:t>Schalldruckpegel in dB(A)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307584541062798"/>
          <c:y val="0.18564444444444445"/>
          <c:w val="0.28014661835748794"/>
          <c:h val="0.1625698412698412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05724053893845"/>
          <c:y val="7.5310714285714286E-2"/>
          <c:w val="0.7019247990994516"/>
          <c:h val="0.698836507936507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Berechnungsmodel!$B$2</c:f>
              <c:strCache>
                <c:ptCount val="1"/>
                <c:pt idx="0">
                  <c:v>Tagbetrieb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Berechnungsmodel!$B$7:$B$107</c:f>
              <c:numCache>
                <c:formatCode>0.0</c:formatCode>
                <c:ptCount val="101"/>
                <c:pt idx="0">
                  <c:v>55.314003213064282</c:v>
                </c:pt>
                <c:pt idx="1">
                  <c:v>52.850899535706631</c:v>
                </c:pt>
                <c:pt idx="2">
                  <c:v>50.934172437626771</c:v>
                </c:pt>
                <c:pt idx="3">
                  <c:v>49.364892506950625</c:v>
                </c:pt>
                <c:pt idx="4">
                  <c:v>48.036217660172028</c:v>
                </c:pt>
                <c:pt idx="5">
                  <c:v>46.884082392642632</c:v>
                </c:pt>
                <c:pt idx="6">
                  <c:v>45.86702841589593</c:v>
                </c:pt>
                <c:pt idx="7">
                  <c:v>44.956678764869849</c:v>
                </c:pt>
                <c:pt idx="8">
                  <c:v>44.132754439577411</c:v>
                </c:pt>
                <c:pt idx="9">
                  <c:v>43.380259061782255</c:v>
                </c:pt>
                <c:pt idx="10">
                  <c:v>42.687789766514008</c:v>
                </c:pt>
                <c:pt idx="11">
                  <c:v>42.046473515178029</c:v>
                </c:pt>
                <c:pt idx="12">
                  <c:v>41.449270001402759</c:v>
                </c:pt>
                <c:pt idx="13">
                  <c:v>40.890499265182186</c:v>
                </c:pt>
                <c:pt idx="14">
                  <c:v>40.36551233342967</c:v>
                </c:pt>
                <c:pt idx="15">
                  <c:v>39.870455875166463</c:v>
                </c:pt>
                <c:pt idx="16">
                  <c:v>39.402100399767235</c:v>
                </c:pt>
                <c:pt idx="17">
                  <c:v>38.957712460875982</c:v>
                </c:pt>
                <c:pt idx="18">
                  <c:v>38.534957996566256</c:v>
                </c:pt>
                <c:pt idx="19">
                  <c:v>38.131828123922851</c:v>
                </c:pt>
                <c:pt idx="20">
                  <c:v>37.746581405486658</c:v>
                </c:pt>
                <c:pt idx="21">
                  <c:v>37.377698385802987</c:v>
                </c:pt>
                <c:pt idx="22">
                  <c:v>37.023845395934707</c:v>
                </c:pt>
                <c:pt idx="23">
                  <c:v>36.68384544728913</c:v>
                </c:pt>
                <c:pt idx="24">
                  <c:v>36.356654611148237</c:v>
                </c:pt>
                <c:pt idx="25">
                  <c:v>36.041342688156391</c:v>
                </c:pt>
                <c:pt idx="26">
                  <c:v>35.737077265473005</c:v>
                </c:pt>
                <c:pt idx="27">
                  <c:v>35.443110473224834</c:v>
                </c:pt>
                <c:pt idx="28">
                  <c:v>35.158767909748022</c:v>
                </c:pt>
                <c:pt idx="29">
                  <c:v>34.883439322903271</c:v>
                </c:pt>
                <c:pt idx="30">
                  <c:v>34.616570723566824</c:v>
                </c:pt>
                <c:pt idx="31">
                  <c:v>34.357657675023923</c:v>
                </c:pt>
                <c:pt idx="32">
                  <c:v>34.106239553946452</c:v>
                </c:pt>
                <c:pt idx="33">
                  <c:v>33.861894618891043</c:v>
                </c:pt>
                <c:pt idx="34">
                  <c:v>33.624235753693057</c:v>
                </c:pt>
                <c:pt idx="35">
                  <c:v>33.39290677786817</c:v>
                </c:pt>
                <c:pt idx="36">
                  <c:v>33.167579235733619</c:v>
                </c:pt>
                <c:pt idx="37">
                  <c:v>32.94794959159487</c:v>
                </c:pt>
                <c:pt idx="38">
                  <c:v>32.733736770890808</c:v>
                </c:pt>
                <c:pt idx="39">
                  <c:v>32.524679997321378</c:v>
                </c:pt>
                <c:pt idx="40">
                  <c:v>32.320536884206533</c:v>
                </c:pt>
                <c:pt idx="41">
                  <c:v>32.121081745038666</c:v>
                </c:pt>
                <c:pt idx="42">
                  <c:v>31.926104093698363</c:v>
                </c:pt>
                <c:pt idx="43">
                  <c:v>31.735407309342648</c:v>
                </c:pt>
                <c:pt idx="44">
                  <c:v>31.548807444734486</c:v>
                </c:pt>
                <c:pt idx="45">
                  <c:v>31.366132159908716</c:v>
                </c:pt>
                <c:pt idx="46">
                  <c:v>31.187219765680652</c:v>
                </c:pt>
                <c:pt idx="47">
                  <c:v>31.011918363693251</c:v>
                </c:pt>
                <c:pt idx="48">
                  <c:v>30.840085071541417</c:v>
                </c:pt>
                <c:pt idx="49">
                  <c:v>30.671585323068904</c:v>
                </c:pt>
                <c:pt idx="50">
                  <c:v>30.506292235252811</c:v>
                </c:pt>
                <c:pt idx="51">
                  <c:v>30.344086034213419</c:v>
                </c:pt>
                <c:pt idx="52">
                  <c:v>30.184853533844588</c:v>
                </c:pt>
                <c:pt idx="53">
                  <c:v>30.028487661380161</c:v>
                </c:pt>
                <c:pt idx="54">
                  <c:v>29.874887024915331</c:v>
                </c:pt>
                <c:pt idx="55">
                  <c:v>29.723955518508149</c:v>
                </c:pt>
                <c:pt idx="56">
                  <c:v>29.575601961009326</c:v>
                </c:pt>
                <c:pt idx="57">
                  <c:v>29.429739765221505</c:v>
                </c:pt>
                <c:pt idx="58">
                  <c:v>29.286286634381973</c:v>
                </c:pt>
                <c:pt idx="59">
                  <c:v>29.145164283305029</c:v>
                </c:pt>
                <c:pt idx="60">
                  <c:v>29.006298181817989</c:v>
                </c:pt>
                <c:pt idx="61">
                  <c:v>28.869617318385899</c:v>
                </c:pt>
                <c:pt idx="62">
                  <c:v>28.735053982047901</c:v>
                </c:pt>
                <c:pt idx="63">
                  <c:v>28.60254356098908</c:v>
                </c:pt>
                <c:pt idx="64">
                  <c:v>28.472024356247644</c:v>
                </c:pt>
                <c:pt idx="65">
                  <c:v>28.343437409212932</c:v>
                </c:pt>
                <c:pt idx="66">
                  <c:v>28.216726341706998</c:v>
                </c:pt>
                <c:pt idx="67">
                  <c:v>28.091837207564133</c:v>
                </c:pt>
                <c:pt idx="68">
                  <c:v>27.968718354730228</c:v>
                </c:pt>
                <c:pt idx="69">
                  <c:v>27.84732029699984</c:v>
                </c:pt>
                <c:pt idx="70">
                  <c:v>27.727595594593687</c:v>
                </c:pt>
                <c:pt idx="71">
                  <c:v>27.609498742855457</c:v>
                </c:pt>
                <c:pt idx="72">
                  <c:v>27.492986068414215</c:v>
                </c:pt>
                <c:pt idx="73">
                  <c:v>27.378015632219658</c:v>
                </c:pt>
                <c:pt idx="74">
                  <c:v>27.264547138911237</c:v>
                </c:pt>
                <c:pt idx="75">
                  <c:v>27.152541852031273</c:v>
                </c:pt>
                <c:pt idx="76">
                  <c:v>27.041962514635443</c:v>
                </c:pt>
                <c:pt idx="77">
                  <c:v>26.932773274893627</c:v>
                </c:pt>
                <c:pt idx="78">
                  <c:v>26.824939616309315</c:v>
                </c:pt>
                <c:pt idx="79">
                  <c:v>26.718428292217759</c:v>
                </c:pt>
                <c:pt idx="80">
                  <c:v>26.613207264251734</c:v>
                </c:pt>
                <c:pt idx="81">
                  <c:v>26.509245644490193</c:v>
                </c:pt>
                <c:pt idx="82">
                  <c:v>26.406513641028234</c:v>
                </c:pt>
                <c:pt idx="83">
                  <c:v>26.304982506728408</c:v>
                </c:pt>
                <c:pt idx="84">
                  <c:v>26.204624490933</c:v>
                </c:pt>
                <c:pt idx="85">
                  <c:v>26.105412793934075</c:v>
                </c:pt>
                <c:pt idx="86">
                  <c:v>26.007321524014742</c:v>
                </c:pt>
                <c:pt idx="87">
                  <c:v>25.910325656888947</c:v>
                </c:pt>
                <c:pt idx="88">
                  <c:v>25.814400997381213</c:v>
                </c:pt>
                <c:pt idx="89">
                  <c:v>25.719524143199322</c:v>
                </c:pt>
                <c:pt idx="90">
                  <c:v>25.625672450664275</c:v>
                </c:pt>
                <c:pt idx="91">
                  <c:v>25.532824002272037</c:v>
                </c:pt>
                <c:pt idx="92">
                  <c:v>25.440957575970753</c:v>
                </c:pt>
                <c:pt idx="93">
                  <c:v>25.35005261604574</c:v>
                </c:pt>
                <c:pt idx="94">
                  <c:v>25.260089205512358</c:v>
                </c:pt>
                <c:pt idx="95">
                  <c:v>25.171048039923932</c:v>
                </c:pt>
                <c:pt idx="96">
                  <c:v>25.082910402508674</c:v>
                </c:pt>
                <c:pt idx="97">
                  <c:v>24.995658140555385</c:v>
                </c:pt>
                <c:pt idx="98">
                  <c:v>24.909273642973538</c:v>
                </c:pt>
                <c:pt idx="99">
                  <c:v>24.823739818958206</c:v>
                </c:pt>
                <c:pt idx="100">
                  <c:v>24.739040077695368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B2-4C16-A0FC-EED359379BBE}"/>
            </c:ext>
          </c:extLst>
        </c:ser>
        <c:ser>
          <c:idx val="1"/>
          <c:order val="1"/>
          <c:tx>
            <c:strRef>
              <c:f>Berechnungsmodel!$F$2</c:f>
              <c:strCache>
                <c:ptCount val="1"/>
                <c:pt idx="0">
                  <c:v>Nachtbetrieb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Berechnungsmodel!$A$7:$A$107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7.8000000000000096</c:v>
                </c:pt>
                <c:pt idx="79">
                  <c:v>7.9</c:v>
                </c:pt>
                <c:pt idx="80">
                  <c:v>8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</c:numCache>
            </c:numRef>
          </c:xVal>
          <c:yVal>
            <c:numRef>
              <c:f>Berechnungsmodel!$F$7:$F$107</c:f>
              <c:numCache>
                <c:formatCode>0.0</c:formatCode>
                <c:ptCount val="101"/>
                <c:pt idx="0">
                  <c:v>50.314003213064282</c:v>
                </c:pt>
                <c:pt idx="1">
                  <c:v>47.850899535706631</c:v>
                </c:pt>
                <c:pt idx="2">
                  <c:v>45.934172437626771</c:v>
                </c:pt>
                <c:pt idx="3">
                  <c:v>44.364892506950625</c:v>
                </c:pt>
                <c:pt idx="4">
                  <c:v>43.036217660172028</c:v>
                </c:pt>
                <c:pt idx="5">
                  <c:v>41.884082392642632</c:v>
                </c:pt>
                <c:pt idx="6">
                  <c:v>40.86702841589593</c:v>
                </c:pt>
                <c:pt idx="7">
                  <c:v>39.956678764869849</c:v>
                </c:pt>
                <c:pt idx="8">
                  <c:v>39.132754439577411</c:v>
                </c:pt>
                <c:pt idx="9">
                  <c:v>38.380259061782255</c:v>
                </c:pt>
                <c:pt idx="10">
                  <c:v>37.687789766514008</c:v>
                </c:pt>
                <c:pt idx="11">
                  <c:v>37.046473515178029</c:v>
                </c:pt>
                <c:pt idx="12">
                  <c:v>36.449270001402759</c:v>
                </c:pt>
                <c:pt idx="13">
                  <c:v>35.890499265182186</c:v>
                </c:pt>
                <c:pt idx="14">
                  <c:v>35.36551233342967</c:v>
                </c:pt>
                <c:pt idx="15">
                  <c:v>34.870455875166463</c:v>
                </c:pt>
                <c:pt idx="16">
                  <c:v>34.402100399767235</c:v>
                </c:pt>
                <c:pt idx="17">
                  <c:v>33.957712460875982</c:v>
                </c:pt>
                <c:pt idx="18">
                  <c:v>33.534957996566256</c:v>
                </c:pt>
                <c:pt idx="19">
                  <c:v>33.131828123922851</c:v>
                </c:pt>
                <c:pt idx="20">
                  <c:v>32.746581405486658</c:v>
                </c:pt>
                <c:pt idx="21">
                  <c:v>32.377698385802987</c:v>
                </c:pt>
                <c:pt idx="22">
                  <c:v>32.023845395934707</c:v>
                </c:pt>
                <c:pt idx="23">
                  <c:v>31.683845447289134</c:v>
                </c:pt>
                <c:pt idx="24">
                  <c:v>31.356654611148237</c:v>
                </c:pt>
                <c:pt idx="25">
                  <c:v>31.041342688156394</c:v>
                </c:pt>
                <c:pt idx="26">
                  <c:v>30.737077265473008</c:v>
                </c:pt>
                <c:pt idx="27">
                  <c:v>30.443110473224834</c:v>
                </c:pt>
                <c:pt idx="28">
                  <c:v>30.158767909748022</c:v>
                </c:pt>
                <c:pt idx="29">
                  <c:v>29.883439322903275</c:v>
                </c:pt>
                <c:pt idx="30">
                  <c:v>29.61657072356682</c:v>
                </c:pt>
                <c:pt idx="31">
                  <c:v>29.357657675023923</c:v>
                </c:pt>
                <c:pt idx="32">
                  <c:v>29.106239553946448</c:v>
                </c:pt>
                <c:pt idx="33">
                  <c:v>28.861894618891043</c:v>
                </c:pt>
                <c:pt idx="34">
                  <c:v>28.624235753693061</c:v>
                </c:pt>
                <c:pt idx="35">
                  <c:v>28.39290677786817</c:v>
                </c:pt>
                <c:pt idx="36">
                  <c:v>28.167579235733619</c:v>
                </c:pt>
                <c:pt idx="37">
                  <c:v>27.94794959159487</c:v>
                </c:pt>
                <c:pt idx="38">
                  <c:v>27.733736770890808</c:v>
                </c:pt>
                <c:pt idx="39">
                  <c:v>27.524679997321378</c:v>
                </c:pt>
                <c:pt idx="40">
                  <c:v>27.320536884206529</c:v>
                </c:pt>
                <c:pt idx="41">
                  <c:v>27.121081745038666</c:v>
                </c:pt>
                <c:pt idx="42">
                  <c:v>26.926104093698363</c:v>
                </c:pt>
                <c:pt idx="43">
                  <c:v>26.735407309342648</c:v>
                </c:pt>
                <c:pt idx="44">
                  <c:v>26.548807444734486</c:v>
                </c:pt>
                <c:pt idx="45">
                  <c:v>26.366132159908716</c:v>
                </c:pt>
                <c:pt idx="46">
                  <c:v>26.187219765680652</c:v>
                </c:pt>
                <c:pt idx="47">
                  <c:v>26.011918363693251</c:v>
                </c:pt>
                <c:pt idx="48">
                  <c:v>25.840085071541417</c:v>
                </c:pt>
                <c:pt idx="49">
                  <c:v>25.671585323068904</c:v>
                </c:pt>
                <c:pt idx="50">
                  <c:v>25.506292235252811</c:v>
                </c:pt>
                <c:pt idx="51">
                  <c:v>25.344086034213419</c:v>
                </c:pt>
                <c:pt idx="52">
                  <c:v>25.184853533844588</c:v>
                </c:pt>
                <c:pt idx="53">
                  <c:v>25.028487661380161</c:v>
                </c:pt>
                <c:pt idx="54">
                  <c:v>24.874887024915331</c:v>
                </c:pt>
                <c:pt idx="55">
                  <c:v>24.723955518508149</c:v>
                </c:pt>
                <c:pt idx="56">
                  <c:v>24.575601961009326</c:v>
                </c:pt>
                <c:pt idx="57">
                  <c:v>24.429739765221505</c:v>
                </c:pt>
                <c:pt idx="58">
                  <c:v>24.286286634381973</c:v>
                </c:pt>
                <c:pt idx="59">
                  <c:v>24.145164283305029</c:v>
                </c:pt>
                <c:pt idx="60">
                  <c:v>24.006298181817989</c:v>
                </c:pt>
                <c:pt idx="61">
                  <c:v>23.869617318385899</c:v>
                </c:pt>
                <c:pt idx="62">
                  <c:v>23.735053982047901</c:v>
                </c:pt>
                <c:pt idx="63">
                  <c:v>23.60254356098908</c:v>
                </c:pt>
                <c:pt idx="64">
                  <c:v>23.472024356247644</c:v>
                </c:pt>
                <c:pt idx="65">
                  <c:v>23.343437409212932</c:v>
                </c:pt>
                <c:pt idx="66">
                  <c:v>23.216726341706998</c:v>
                </c:pt>
                <c:pt idx="67">
                  <c:v>23.091837207564133</c:v>
                </c:pt>
                <c:pt idx="68">
                  <c:v>22.968718354730228</c:v>
                </c:pt>
                <c:pt idx="69">
                  <c:v>22.84732029699984</c:v>
                </c:pt>
                <c:pt idx="70">
                  <c:v>22.727595594593687</c:v>
                </c:pt>
                <c:pt idx="71">
                  <c:v>22.609498742855457</c:v>
                </c:pt>
                <c:pt idx="72">
                  <c:v>22.492986068414215</c:v>
                </c:pt>
                <c:pt idx="73">
                  <c:v>22.378015632219658</c:v>
                </c:pt>
                <c:pt idx="74">
                  <c:v>22.264547138911237</c:v>
                </c:pt>
                <c:pt idx="75">
                  <c:v>22.152541852031273</c:v>
                </c:pt>
                <c:pt idx="76">
                  <c:v>22.041962514635443</c:v>
                </c:pt>
                <c:pt idx="77">
                  <c:v>21.932773274893627</c:v>
                </c:pt>
                <c:pt idx="78">
                  <c:v>21.824939616309315</c:v>
                </c:pt>
                <c:pt idx="79">
                  <c:v>21.718428292217759</c:v>
                </c:pt>
                <c:pt idx="80">
                  <c:v>21.613207264251734</c:v>
                </c:pt>
                <c:pt idx="81">
                  <c:v>21.509245644490193</c:v>
                </c:pt>
                <c:pt idx="82">
                  <c:v>21.406513641028234</c:v>
                </c:pt>
                <c:pt idx="83">
                  <c:v>21.304982506728408</c:v>
                </c:pt>
                <c:pt idx="84">
                  <c:v>21.204624490933</c:v>
                </c:pt>
                <c:pt idx="85">
                  <c:v>21.105412793934075</c:v>
                </c:pt>
                <c:pt idx="86">
                  <c:v>21.007321524014742</c:v>
                </c:pt>
                <c:pt idx="87">
                  <c:v>20.910325656888947</c:v>
                </c:pt>
                <c:pt idx="88">
                  <c:v>20.814400997381213</c:v>
                </c:pt>
                <c:pt idx="89">
                  <c:v>20.719524143199322</c:v>
                </c:pt>
                <c:pt idx="90">
                  <c:v>20.625672450664275</c:v>
                </c:pt>
                <c:pt idx="91">
                  <c:v>20.532824002272037</c:v>
                </c:pt>
                <c:pt idx="92">
                  <c:v>20.440957575970753</c:v>
                </c:pt>
                <c:pt idx="93">
                  <c:v>20.35005261604574</c:v>
                </c:pt>
                <c:pt idx="94">
                  <c:v>20.260089205512358</c:v>
                </c:pt>
                <c:pt idx="95">
                  <c:v>20.171048039923932</c:v>
                </c:pt>
                <c:pt idx="96">
                  <c:v>20.082910402508674</c:v>
                </c:pt>
                <c:pt idx="97">
                  <c:v>19.995658140555385</c:v>
                </c:pt>
                <c:pt idx="98">
                  <c:v>19.909273642973538</c:v>
                </c:pt>
                <c:pt idx="99">
                  <c:v>19.823739818958206</c:v>
                </c:pt>
                <c:pt idx="100">
                  <c:v>19.739040077695368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B2-4C16-A0FC-EED359379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93336"/>
        <c:axId val="333193992"/>
      </c:scatterChart>
      <c:valAx>
        <c:axId val="33319333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100"/>
                  <a:t>Abstand von WP Außenkante in</a:t>
                </a:r>
                <a:r>
                  <a:rPr lang="de-AT" sz="1100" baseline="0"/>
                  <a:t> m</a:t>
                </a:r>
                <a:endParaRPr lang="de-AT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992"/>
        <c:crosses val="autoZero"/>
        <c:crossBetween val="midCat"/>
        <c:majorUnit val="1"/>
      </c:valAx>
      <c:valAx>
        <c:axId val="33319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100"/>
                  <a:t>max.</a:t>
                </a:r>
                <a:r>
                  <a:rPr lang="de-AT" sz="1100" baseline="0"/>
                  <a:t> </a:t>
                </a:r>
                <a:r>
                  <a:rPr lang="de-AT" sz="1100"/>
                  <a:t>Schalldruckpegel in dB(A)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9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658871506821225"/>
          <c:y val="0.10500952380952379"/>
          <c:w val="0.44781118406895287"/>
          <c:h val="0.1726492063492063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33618</xdr:colOff>
      <xdr:row>32</xdr:row>
      <xdr:rowOff>33617</xdr:rowOff>
    </xdr:from>
    <xdr:to>
      <xdr:col>3</xdr:col>
      <xdr:colOff>1075764</xdr:colOff>
      <xdr:row>38</xdr:row>
      <xdr:rowOff>134470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1AC04359-19BF-474F-BA82-00BB604921BC}"/>
            </a:ext>
          </a:extLst>
        </xdr:cNvPr>
        <xdr:cNvGrpSpPr/>
      </xdr:nvGrpSpPr>
      <xdr:grpSpPr>
        <a:xfrm>
          <a:off x="3898047" y="7327046"/>
          <a:ext cx="2294003" cy="1271067"/>
          <a:chOff x="3378493" y="2241176"/>
          <a:chExt cx="1143000" cy="885266"/>
        </a:xfrm>
      </xdr:grpSpPr>
      <xdr:grpSp>
        <xdr:nvGrpSpPr>
          <xdr:cNvPr id="7" name="Gruppieren 6">
            <a:extLst>
              <a:ext uri="{FF2B5EF4-FFF2-40B4-BE49-F238E27FC236}">
                <a16:creationId xmlns:a16="http://schemas.microsoft.com/office/drawing/2014/main" id="{410498CD-CAE5-4770-AA25-75E002E45C2C}"/>
              </a:ext>
            </a:extLst>
          </xdr:cNvPr>
          <xdr:cNvGrpSpPr/>
        </xdr:nvGrpSpPr>
        <xdr:grpSpPr>
          <a:xfrm>
            <a:off x="3378493" y="2304910"/>
            <a:ext cx="1143000" cy="821532"/>
            <a:chOff x="6706640" y="1688586"/>
            <a:chExt cx="1143000" cy="821532"/>
          </a:xfrm>
        </xdr:grpSpPr>
        <xdr:pic>
          <xdr:nvPicPr>
            <xdr:cNvPr id="5" name="Grafik 4">
              <a:extLst>
                <a:ext uri="{FF2B5EF4-FFF2-40B4-BE49-F238E27FC236}">
                  <a16:creationId xmlns:a16="http://schemas.microsoft.com/office/drawing/2014/main" id="{9D652105-4E47-4B9D-9970-E11254DCBA9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 rot="5400000">
              <a:off x="6864138" y="1585629"/>
              <a:ext cx="798582" cy="1004495"/>
            </a:xfrm>
            <a:prstGeom prst="rect">
              <a:avLst/>
            </a:prstGeom>
          </xdr:spPr>
        </xdr:pic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2C22A8B7-B198-4447-8A84-FA93A0E837D2}"/>
                </a:ext>
              </a:extLst>
            </xdr:cNvPr>
            <xdr:cNvSpPr txBox="1"/>
          </xdr:nvSpPr>
          <xdr:spPr>
            <a:xfrm>
              <a:off x="6706640" y="1939629"/>
              <a:ext cx="1143000" cy="533400"/>
            </a:xfrm>
            <a:prstGeom prst="rect">
              <a:avLst/>
            </a:prstGeom>
            <a:noFill/>
            <a:ln w="2857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de-AT" sz="1100"/>
                <a:t>Wärmepumpe</a:t>
              </a:r>
            </a:p>
            <a:p>
              <a:pPr algn="ctr"/>
              <a:r>
                <a:rPr lang="de-AT" sz="1100"/>
                <a:t>Luftrichtung</a:t>
              </a:r>
            </a:p>
          </xdr:txBody>
        </xdr:sp>
        <xdr:sp macro="" textlink="">
          <xdr:nvSpPr>
            <xdr:cNvPr id="6" name="Pfeil: nach unten 5">
              <a:extLst>
                <a:ext uri="{FF2B5EF4-FFF2-40B4-BE49-F238E27FC236}">
                  <a16:creationId xmlns:a16="http://schemas.microsoft.com/office/drawing/2014/main" id="{CF9AA748-97CC-47E5-A398-D9EEEDD2F938}"/>
                </a:ext>
              </a:extLst>
            </xdr:cNvPr>
            <xdr:cNvSpPr/>
          </xdr:nvSpPr>
          <xdr:spPr>
            <a:xfrm rot="10800000">
              <a:off x="7171765" y="2286001"/>
              <a:ext cx="179294" cy="224117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AT" sz="1100"/>
            </a:p>
          </xdr:txBody>
        </xdr:sp>
      </xdr:grpSp>
      <xdr:sp macro="" textlink="">
        <xdr:nvSpPr>
          <xdr:cNvPr id="8" name="Pfeil: nach unten 7">
            <a:extLst>
              <a:ext uri="{FF2B5EF4-FFF2-40B4-BE49-F238E27FC236}">
                <a16:creationId xmlns:a16="http://schemas.microsoft.com/office/drawing/2014/main" id="{55F51D86-3E8C-4456-9780-FB9A06589A62}"/>
              </a:ext>
            </a:extLst>
          </xdr:cNvPr>
          <xdr:cNvSpPr/>
        </xdr:nvSpPr>
        <xdr:spPr>
          <a:xfrm rot="10800000">
            <a:off x="3854824" y="2241176"/>
            <a:ext cx="179294" cy="224117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</xdr:grpSp>
    <xdr:clientData/>
  </xdr:twoCellAnchor>
  <xdr:twoCellAnchor editAs="oneCell">
    <xdr:from>
      <xdr:col>3</xdr:col>
      <xdr:colOff>605118</xdr:colOff>
      <xdr:row>1</xdr:row>
      <xdr:rowOff>134469</xdr:rowOff>
    </xdr:from>
    <xdr:to>
      <xdr:col>5</xdr:col>
      <xdr:colOff>1135678</xdr:colOff>
      <xdr:row>8</xdr:row>
      <xdr:rowOff>134470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12050013-09BC-40B6-817C-F3F52055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6206" y="425822"/>
          <a:ext cx="2827766" cy="1355913"/>
        </a:xfrm>
        <a:prstGeom prst="rect">
          <a:avLst/>
        </a:prstGeom>
      </xdr:spPr>
    </xdr:pic>
    <xdr:clientData/>
  </xdr:twoCellAnchor>
  <xdr:twoCellAnchor>
    <xdr:from>
      <xdr:col>0</xdr:col>
      <xdr:colOff>82283</xdr:colOff>
      <xdr:row>45</xdr:row>
      <xdr:rowOff>152080</xdr:rowOff>
    </xdr:from>
    <xdr:to>
      <xdr:col>2</xdr:col>
      <xdr:colOff>356254</xdr:colOff>
      <xdr:row>59</xdr:row>
      <xdr:rowOff>5080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4B3AE0B7-B902-4D8B-9523-68BB8F1FD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577101</xdr:colOff>
      <xdr:row>45</xdr:row>
      <xdr:rowOff>134832</xdr:rowOff>
    </xdr:from>
    <xdr:to>
      <xdr:col>5</xdr:col>
      <xdr:colOff>1164836</xdr:colOff>
      <xdr:row>58</xdr:row>
      <xdr:rowOff>178332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15FD420E-9EC9-4F46-BB6A-D7BF03C61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91248</xdr:colOff>
      <xdr:row>59</xdr:row>
      <xdr:rowOff>92410</xdr:rowOff>
    </xdr:from>
    <xdr:to>
      <xdr:col>2</xdr:col>
      <xdr:colOff>365219</xdr:colOff>
      <xdr:row>72</xdr:row>
      <xdr:rowOff>135910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97BFB2EF-86A3-44FD-992E-3820B55E4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509067</xdr:colOff>
      <xdr:row>59</xdr:row>
      <xdr:rowOff>90808</xdr:rowOff>
    </xdr:from>
    <xdr:to>
      <xdr:col>5</xdr:col>
      <xdr:colOff>1096802</xdr:colOff>
      <xdr:row>72</xdr:row>
      <xdr:rowOff>134308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55BCCA61-5CAE-48F2-BEA1-8AD30EF98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33618</xdr:colOff>
      <xdr:row>77</xdr:row>
      <xdr:rowOff>33617</xdr:rowOff>
    </xdr:from>
    <xdr:to>
      <xdr:col>3</xdr:col>
      <xdr:colOff>1075764</xdr:colOff>
      <xdr:row>83</xdr:row>
      <xdr:rowOff>134470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9402D60D-D106-4303-A5C6-62CAE1D7D9A8}"/>
            </a:ext>
          </a:extLst>
        </xdr:cNvPr>
        <xdr:cNvGrpSpPr/>
      </xdr:nvGrpSpPr>
      <xdr:grpSpPr>
        <a:xfrm>
          <a:off x="3898047" y="16022010"/>
          <a:ext cx="2294003" cy="1271067"/>
          <a:chOff x="3378493" y="2241176"/>
          <a:chExt cx="1143000" cy="885266"/>
        </a:xfrm>
      </xdr:grpSpPr>
      <xdr:grpSp>
        <xdr:nvGrpSpPr>
          <xdr:cNvPr id="27" name="Gruppieren 26">
            <a:extLst>
              <a:ext uri="{FF2B5EF4-FFF2-40B4-BE49-F238E27FC236}">
                <a16:creationId xmlns:a16="http://schemas.microsoft.com/office/drawing/2014/main" id="{1FD044DE-DE38-4E9E-B64F-1D0C95BDD87B}"/>
              </a:ext>
            </a:extLst>
          </xdr:cNvPr>
          <xdr:cNvGrpSpPr/>
        </xdr:nvGrpSpPr>
        <xdr:grpSpPr>
          <a:xfrm>
            <a:off x="3378493" y="2304910"/>
            <a:ext cx="1143000" cy="821532"/>
            <a:chOff x="6706640" y="1688586"/>
            <a:chExt cx="1143000" cy="821532"/>
          </a:xfrm>
        </xdr:grpSpPr>
        <xdr:pic>
          <xdr:nvPicPr>
            <xdr:cNvPr id="29" name="Grafik 28">
              <a:extLst>
                <a:ext uri="{FF2B5EF4-FFF2-40B4-BE49-F238E27FC236}">
                  <a16:creationId xmlns:a16="http://schemas.microsoft.com/office/drawing/2014/main" id="{328CF9DB-B468-490D-B48C-7BC6B1FD075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 rot="5400000">
              <a:off x="6864138" y="1585629"/>
              <a:ext cx="798582" cy="1004495"/>
            </a:xfrm>
            <a:prstGeom prst="rect">
              <a:avLst/>
            </a:prstGeom>
          </xdr:spPr>
        </xdr:pic>
        <xdr:sp macro="" textlink="">
          <xdr:nvSpPr>
            <xdr:cNvPr id="30" name="Textfeld 29">
              <a:extLst>
                <a:ext uri="{FF2B5EF4-FFF2-40B4-BE49-F238E27FC236}">
                  <a16:creationId xmlns:a16="http://schemas.microsoft.com/office/drawing/2014/main" id="{B75AFD83-1CAD-4088-9EB3-4ECCA18619BA}"/>
                </a:ext>
              </a:extLst>
            </xdr:cNvPr>
            <xdr:cNvSpPr txBox="1"/>
          </xdr:nvSpPr>
          <xdr:spPr>
            <a:xfrm>
              <a:off x="6706640" y="1939629"/>
              <a:ext cx="1143000" cy="533400"/>
            </a:xfrm>
            <a:prstGeom prst="rect">
              <a:avLst/>
            </a:prstGeom>
            <a:noFill/>
            <a:ln w="2857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de-AT" sz="1100"/>
                <a:t>Wärmepumpe</a:t>
              </a:r>
            </a:p>
            <a:p>
              <a:pPr algn="ctr"/>
              <a:r>
                <a:rPr lang="de-AT" sz="1100"/>
                <a:t>Luftrichtung</a:t>
              </a:r>
            </a:p>
          </xdr:txBody>
        </xdr:sp>
        <xdr:sp macro="" textlink="">
          <xdr:nvSpPr>
            <xdr:cNvPr id="31" name="Pfeil: nach unten 30">
              <a:extLst>
                <a:ext uri="{FF2B5EF4-FFF2-40B4-BE49-F238E27FC236}">
                  <a16:creationId xmlns:a16="http://schemas.microsoft.com/office/drawing/2014/main" id="{82CAA1D9-A644-4B8A-8BC6-E9DA7302AA30}"/>
                </a:ext>
              </a:extLst>
            </xdr:cNvPr>
            <xdr:cNvSpPr/>
          </xdr:nvSpPr>
          <xdr:spPr>
            <a:xfrm rot="10800000">
              <a:off x="7171765" y="2286001"/>
              <a:ext cx="179294" cy="224117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AT" sz="1100"/>
            </a:p>
          </xdr:txBody>
        </xdr:sp>
      </xdr:grpSp>
      <xdr:sp macro="" textlink="">
        <xdr:nvSpPr>
          <xdr:cNvPr id="28" name="Pfeil: nach unten 27">
            <a:extLst>
              <a:ext uri="{FF2B5EF4-FFF2-40B4-BE49-F238E27FC236}">
                <a16:creationId xmlns:a16="http://schemas.microsoft.com/office/drawing/2014/main" id="{50ED2C3B-6BA3-422D-A0FB-552CCDA2B559}"/>
              </a:ext>
            </a:extLst>
          </xdr:cNvPr>
          <xdr:cNvSpPr/>
        </xdr:nvSpPr>
        <xdr:spPr>
          <a:xfrm rot="10800000">
            <a:off x="3854824" y="2241176"/>
            <a:ext cx="179294" cy="224117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400050</xdr:colOff>
      <xdr:row>1</xdr:row>
      <xdr:rowOff>138112</xdr:rowOff>
    </xdr:from>
    <xdr:to>
      <xdr:col>20</xdr:col>
      <xdr:colOff>172157</xdr:colOff>
      <xdr:row>14</xdr:row>
      <xdr:rowOff>181612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CF52A99-83E8-4B67-8D5F-CD6EEDC8A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353786</xdr:colOff>
      <xdr:row>16</xdr:row>
      <xdr:rowOff>0</xdr:rowOff>
    </xdr:from>
    <xdr:to>
      <xdr:col>20</xdr:col>
      <xdr:colOff>125893</xdr:colOff>
      <xdr:row>29</xdr:row>
      <xdr:rowOff>43500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795C0C2-7B68-458E-91FC-5B779A9A7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462643</xdr:colOff>
      <xdr:row>30</xdr:row>
      <xdr:rowOff>68036</xdr:rowOff>
    </xdr:from>
    <xdr:to>
      <xdr:col>20</xdr:col>
      <xdr:colOff>234750</xdr:colOff>
      <xdr:row>43</xdr:row>
      <xdr:rowOff>111536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24A12E4-0053-4481-BB1F-BCBB772AC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544286</xdr:colOff>
      <xdr:row>44</xdr:row>
      <xdr:rowOff>122465</xdr:rowOff>
    </xdr:from>
    <xdr:to>
      <xdr:col>20</xdr:col>
      <xdr:colOff>316393</xdr:colOff>
      <xdr:row>57</xdr:row>
      <xdr:rowOff>165965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82754E14-C176-49F0-B2C8-D9A29A30E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489857</xdr:colOff>
      <xdr:row>9</xdr:row>
      <xdr:rowOff>0</xdr:rowOff>
    </xdr:from>
    <xdr:to>
      <xdr:col>12</xdr:col>
      <xdr:colOff>723857</xdr:colOff>
      <xdr:row>22</xdr:row>
      <xdr:rowOff>43500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D0D4FA8-1A4D-4D66-9492-5A0B0F0B6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2096-6848-49CF-9436-E3C740B8704B}">
  <dimension ref="A1:F89"/>
  <sheetViews>
    <sheetView tabSelected="1" zoomScale="70" zoomScaleNormal="70" workbookViewId="0">
      <selection activeCell="I14" sqref="I14"/>
    </sheetView>
  </sheetViews>
  <sheetFormatPr baseColWidth="10" defaultRowHeight="15" x14ac:dyDescent="0.25"/>
  <cols>
    <col min="1" max="1" width="38" customWidth="1"/>
    <col min="2" max="2" width="20" customWidth="1"/>
    <col min="3" max="3" width="18.85546875" customWidth="1"/>
    <col min="4" max="4" width="16.28515625" bestFit="1" customWidth="1"/>
    <col min="5" max="5" width="18.140625" bestFit="1" customWidth="1"/>
    <col min="6" max="6" width="18.85546875" customWidth="1"/>
  </cols>
  <sheetData>
    <row r="1" spans="1:6" ht="23.25" x14ac:dyDescent="0.35">
      <c r="A1" s="5" t="s">
        <v>20</v>
      </c>
    </row>
    <row r="3" spans="1:6" ht="15.75" thickBot="1" x14ac:dyDescent="0.3">
      <c r="A3" s="3" t="s">
        <v>58</v>
      </c>
    </row>
    <row r="4" spans="1:6" x14ac:dyDescent="0.25">
      <c r="A4" s="21" t="s">
        <v>22</v>
      </c>
      <c r="B4" s="35"/>
      <c r="C4" s="36"/>
    </row>
    <row r="5" spans="1:6" x14ac:dyDescent="0.25">
      <c r="A5" s="22" t="s">
        <v>21</v>
      </c>
      <c r="B5" s="46" t="s">
        <v>76</v>
      </c>
      <c r="C5" s="47"/>
    </row>
    <row r="6" spans="1:6" x14ac:dyDescent="0.25">
      <c r="A6" s="22" t="s">
        <v>63</v>
      </c>
      <c r="B6" s="46" t="s">
        <v>24</v>
      </c>
      <c r="C6" s="47"/>
    </row>
    <row r="7" spans="1:6" ht="15.75" thickBot="1" x14ac:dyDescent="0.3">
      <c r="A7" s="23" t="s">
        <v>49</v>
      </c>
      <c r="B7" s="48">
        <v>0</v>
      </c>
      <c r="C7" s="49"/>
    </row>
    <row r="8" spans="1:6" x14ac:dyDescent="0.25">
      <c r="B8" s="2"/>
      <c r="C8" s="2"/>
    </row>
    <row r="9" spans="1:6" ht="15" customHeight="1" thickBot="1" x14ac:dyDescent="0.3">
      <c r="A9" s="3" t="s">
        <v>74</v>
      </c>
      <c r="B9" s="41"/>
      <c r="C9" s="42"/>
      <c r="D9" s="42"/>
      <c r="E9" s="42"/>
      <c r="F9" s="43"/>
    </row>
    <row r="10" spans="1:6" x14ac:dyDescent="0.25">
      <c r="A10" s="18"/>
      <c r="B10" s="19"/>
      <c r="C10" s="20"/>
      <c r="D10" s="16" t="s">
        <v>27</v>
      </c>
      <c r="E10" s="16" t="s">
        <v>26</v>
      </c>
      <c r="F10" s="17" t="s">
        <v>28</v>
      </c>
    </row>
    <row r="11" spans="1:6" ht="16.5" customHeight="1" x14ac:dyDescent="0.25">
      <c r="A11" s="37" t="s">
        <v>38</v>
      </c>
      <c r="B11" s="38"/>
      <c r="C11" s="38"/>
      <c r="D11" s="24">
        <v>40</v>
      </c>
      <c r="E11" s="24">
        <v>30</v>
      </c>
      <c r="F11" s="25">
        <v>35</v>
      </c>
    </row>
    <row r="12" spans="1:6" ht="30.75" customHeight="1" x14ac:dyDescent="0.25">
      <c r="A12" s="37" t="s">
        <v>46</v>
      </c>
      <c r="B12" s="38"/>
      <c r="C12" s="38"/>
      <c r="D12" s="24">
        <v>45</v>
      </c>
      <c r="E12" s="24">
        <v>35</v>
      </c>
      <c r="F12" s="25">
        <v>40</v>
      </c>
    </row>
    <row r="13" spans="1:6" ht="46.5" customHeight="1" x14ac:dyDescent="0.25">
      <c r="A13" s="37" t="s">
        <v>47</v>
      </c>
      <c r="B13" s="38"/>
      <c r="C13" s="38"/>
      <c r="D13" s="24">
        <v>50</v>
      </c>
      <c r="E13" s="24">
        <v>40</v>
      </c>
      <c r="F13" s="25">
        <v>45</v>
      </c>
    </row>
    <row r="14" spans="1:6" ht="46.5" customHeight="1" thickBot="1" x14ac:dyDescent="0.3">
      <c r="A14" s="39" t="s">
        <v>48</v>
      </c>
      <c r="B14" s="40"/>
      <c r="C14" s="40"/>
      <c r="D14" s="26">
        <v>60</v>
      </c>
      <c r="E14" s="26">
        <v>50</v>
      </c>
      <c r="F14" s="27">
        <v>55</v>
      </c>
    </row>
    <row r="15" spans="1:6" x14ac:dyDescent="0.25">
      <c r="A15" s="8"/>
      <c r="B15" s="6"/>
    </row>
    <row r="16" spans="1:6" ht="15.75" thickBot="1" x14ac:dyDescent="0.3">
      <c r="A16" s="3" t="s">
        <v>29</v>
      </c>
      <c r="B16" s="6"/>
    </row>
    <row r="17" spans="1:6" x14ac:dyDescent="0.25">
      <c r="A17" s="44" t="str">
        <f>IF(OR(B5="EU08L",B5="EU13L"),"Luft/Wasser Kompakt, Außenaufstellung",)</f>
        <v>Luft/Wasser Kompakt, Außenaufstellung</v>
      </c>
      <c r="B17" s="45"/>
    </row>
    <row r="18" spans="1:6" x14ac:dyDescent="0.25">
      <c r="A18" s="11" t="s">
        <v>50</v>
      </c>
      <c r="B18" s="12">
        <f>IF(OR($B$5="EU08L",$B$5="EU13L"),1710,)</f>
        <v>1710</v>
      </c>
    </row>
    <row r="19" spans="1:6" x14ac:dyDescent="0.25">
      <c r="A19" s="11" t="s">
        <v>51</v>
      </c>
      <c r="B19" s="12">
        <f>IF(OR($B$5="EU08L",$B$5="EU13L"),950,)</f>
        <v>950</v>
      </c>
    </row>
    <row r="20" spans="1:6" x14ac:dyDescent="0.25">
      <c r="A20" s="11" t="s">
        <v>52</v>
      </c>
      <c r="B20" s="12">
        <f>IF(OR($B$5="EU08L",$B$5="EU13L"),610,)</f>
        <v>610</v>
      </c>
    </row>
    <row r="21" spans="1:6" x14ac:dyDescent="0.25">
      <c r="A21" s="11" t="s">
        <v>53</v>
      </c>
      <c r="B21" s="12">
        <f>IF($B$5="EU08L",42,IF($B$5="EU13L",44,))</f>
        <v>42</v>
      </c>
    </row>
    <row r="22" spans="1:6" x14ac:dyDescent="0.25">
      <c r="A22" s="11" t="s">
        <v>54</v>
      </c>
      <c r="B22" s="12">
        <f>IF(B5="EU08L",56,IF(B5="EU13L",57,))</f>
        <v>56</v>
      </c>
    </row>
    <row r="23" spans="1:6" x14ac:dyDescent="0.25">
      <c r="A23" s="11" t="s">
        <v>55</v>
      </c>
      <c r="B23" s="12">
        <f>IF(B5="EU08L",51,IF(B5="EU13L",52,))</f>
        <v>51</v>
      </c>
    </row>
    <row r="24" spans="1:6" x14ac:dyDescent="0.25">
      <c r="A24" s="11" t="s">
        <v>56</v>
      </c>
      <c r="B24" s="12">
        <f>IF($B$5="EU08L",0,IF($B$5="EU13L",0,))</f>
        <v>0</v>
      </c>
    </row>
    <row r="25" spans="1:6" ht="15.75" thickBot="1" x14ac:dyDescent="0.3">
      <c r="A25" s="13" t="s">
        <v>75</v>
      </c>
      <c r="B25" s="14">
        <f>IF($B$5="EU08L",-1,IF($B$5="EU13L",-1,))</f>
        <v>-1</v>
      </c>
    </row>
    <row r="28" spans="1:6" ht="15.75" thickBot="1" x14ac:dyDescent="0.3">
      <c r="A28" s="3" t="s">
        <v>59</v>
      </c>
      <c r="C28" s="50" t="s">
        <v>68</v>
      </c>
      <c r="D28" s="50"/>
      <c r="E28" s="15"/>
    </row>
    <row r="29" spans="1:6" x14ac:dyDescent="0.25">
      <c r="C29" s="51" t="s">
        <v>72</v>
      </c>
      <c r="D29" s="36"/>
    </row>
    <row r="30" spans="1:6" x14ac:dyDescent="0.25">
      <c r="C30" s="28" t="s">
        <v>60</v>
      </c>
      <c r="D30" s="33" t="s">
        <v>24</v>
      </c>
      <c r="E30" s="15"/>
      <c r="F30" s="15"/>
    </row>
    <row r="31" spans="1:6" x14ac:dyDescent="0.25">
      <c r="C31" s="28" t="s">
        <v>61</v>
      </c>
      <c r="D31" s="33">
        <v>0</v>
      </c>
    </row>
    <row r="32" spans="1:6" ht="15.75" thickBot="1" x14ac:dyDescent="0.3">
      <c r="B32" s="3"/>
      <c r="C32" s="29" t="s">
        <v>62</v>
      </c>
      <c r="D32" s="34" t="s">
        <v>37</v>
      </c>
    </row>
    <row r="33" spans="1:6" x14ac:dyDescent="0.25">
      <c r="B33" s="3"/>
      <c r="C33" s="2"/>
      <c r="D33" s="2"/>
    </row>
    <row r="34" spans="1:6" ht="15.75" thickBot="1" x14ac:dyDescent="0.3">
      <c r="A34" s="50" t="s">
        <v>71</v>
      </c>
      <c r="B34" s="50"/>
      <c r="C34" s="2"/>
      <c r="D34" s="2"/>
      <c r="E34" s="50" t="s">
        <v>70</v>
      </c>
      <c r="F34" s="50"/>
    </row>
    <row r="35" spans="1:6" x14ac:dyDescent="0.25">
      <c r="A35" s="51" t="s">
        <v>72</v>
      </c>
      <c r="B35" s="36"/>
      <c r="C35" s="2"/>
      <c r="E35" s="51" t="s">
        <v>72</v>
      </c>
      <c r="F35" s="36"/>
    </row>
    <row r="36" spans="1:6" x14ac:dyDescent="0.25">
      <c r="A36" s="28" t="s">
        <v>60</v>
      </c>
      <c r="B36" s="33" t="s">
        <v>24</v>
      </c>
      <c r="C36" s="2"/>
      <c r="E36" s="28" t="s">
        <v>60</v>
      </c>
      <c r="F36" s="33" t="s">
        <v>24</v>
      </c>
    </row>
    <row r="37" spans="1:6" x14ac:dyDescent="0.25">
      <c r="A37" s="28" t="s">
        <v>61</v>
      </c>
      <c r="B37" s="33">
        <v>0</v>
      </c>
      <c r="C37" s="2"/>
      <c r="D37" s="2"/>
      <c r="E37" s="28" t="s">
        <v>61</v>
      </c>
      <c r="F37" s="33">
        <v>0</v>
      </c>
    </row>
    <row r="38" spans="1:6" ht="15.75" thickBot="1" x14ac:dyDescent="0.3">
      <c r="A38" s="29" t="s">
        <v>62</v>
      </c>
      <c r="B38" s="34" t="s">
        <v>37</v>
      </c>
      <c r="D38" s="2"/>
      <c r="E38" s="29" t="s">
        <v>62</v>
      </c>
      <c r="F38" s="34" t="s">
        <v>37</v>
      </c>
    </row>
    <row r="40" spans="1:6" ht="15.75" thickBot="1" x14ac:dyDescent="0.3">
      <c r="C40" s="50" t="s">
        <v>69</v>
      </c>
      <c r="D40" s="50"/>
    </row>
    <row r="41" spans="1:6" x14ac:dyDescent="0.25">
      <c r="C41" s="51" t="s">
        <v>35</v>
      </c>
      <c r="D41" s="36"/>
    </row>
    <row r="42" spans="1:6" x14ac:dyDescent="0.25">
      <c r="C42" s="28" t="s">
        <v>60</v>
      </c>
      <c r="D42" s="33" t="s">
        <v>24</v>
      </c>
    </row>
    <row r="43" spans="1:6" x14ac:dyDescent="0.25">
      <c r="C43" s="28" t="s">
        <v>61</v>
      </c>
      <c r="D43" s="33">
        <v>0</v>
      </c>
    </row>
    <row r="44" spans="1:6" ht="19.5" thickBot="1" x14ac:dyDescent="0.35">
      <c r="A44" s="7" t="s">
        <v>25</v>
      </c>
      <c r="C44" s="29" t="s">
        <v>62</v>
      </c>
      <c r="D44" s="34" t="s">
        <v>37</v>
      </c>
    </row>
    <row r="45" spans="1:6" x14ac:dyDescent="0.25">
      <c r="A45" s="3" t="s">
        <v>39</v>
      </c>
      <c r="C45" s="30"/>
    </row>
    <row r="58" spans="1:4" x14ac:dyDescent="0.25">
      <c r="B58" s="4"/>
      <c r="C58" s="4"/>
      <c r="D58" s="4"/>
    </row>
    <row r="59" spans="1:4" x14ac:dyDescent="0.25">
      <c r="B59" s="4"/>
      <c r="C59" s="4"/>
      <c r="D59" s="4"/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6" x14ac:dyDescent="0.25">
      <c r="A65" s="4"/>
      <c r="B65" s="4"/>
      <c r="C65" s="4"/>
      <c r="D65" s="4"/>
    </row>
    <row r="66" spans="1:6" x14ac:dyDescent="0.25">
      <c r="A66" s="4"/>
      <c r="B66" s="4"/>
      <c r="C66" s="4"/>
      <c r="D66" s="4"/>
    </row>
    <row r="67" spans="1:6" x14ac:dyDescent="0.25">
      <c r="A67" s="4"/>
      <c r="B67" s="4"/>
      <c r="C67" s="4"/>
      <c r="D67" s="4"/>
    </row>
    <row r="68" spans="1:6" x14ac:dyDescent="0.25">
      <c r="A68" s="4"/>
      <c r="B68" s="4"/>
      <c r="C68" s="4"/>
      <c r="D68" s="4"/>
    </row>
    <row r="69" spans="1:6" x14ac:dyDescent="0.25">
      <c r="A69" s="4"/>
      <c r="B69" s="4"/>
      <c r="C69" s="4"/>
      <c r="D69" s="4"/>
    </row>
    <row r="75" spans="1:6" ht="15.75" thickBot="1" x14ac:dyDescent="0.3">
      <c r="A75" s="3" t="s">
        <v>40</v>
      </c>
      <c r="C75" s="54" t="s">
        <v>68</v>
      </c>
      <c r="D75" s="54"/>
      <c r="E75" s="15"/>
    </row>
    <row r="76" spans="1:6" x14ac:dyDescent="0.25">
      <c r="C76" s="52" t="str">
        <f>C29</f>
        <v>Nachbargrundstück</v>
      </c>
      <c r="D76" s="53"/>
    </row>
    <row r="77" spans="1:6" ht="15.75" thickBot="1" x14ac:dyDescent="0.3">
      <c r="B77" s="3"/>
      <c r="C77" s="31" t="s">
        <v>73</v>
      </c>
      <c r="D77" s="32">
        <f>IF($D$32="a)*",Berechnungsmodel!$F$122,IF($D$32="b)*",Berechnungsmodel!$F$123,IF($D$32="c)*",Berechnungsmodel!$F$124,IF($D$32="d)*",Berechnungsmodel!$F$125,0.3))))</f>
        <v>2.8</v>
      </c>
    </row>
    <row r="78" spans="1:6" x14ac:dyDescent="0.25">
      <c r="B78" s="3"/>
      <c r="C78" s="2"/>
      <c r="D78" s="2"/>
    </row>
    <row r="79" spans="1:6" ht="15.75" thickBot="1" x14ac:dyDescent="0.3">
      <c r="A79" s="50" t="s">
        <v>71</v>
      </c>
      <c r="B79" s="50"/>
      <c r="C79" s="2"/>
      <c r="D79" s="2"/>
      <c r="E79" s="54" t="s">
        <v>70</v>
      </c>
      <c r="F79" s="54"/>
    </row>
    <row r="80" spans="1:6" x14ac:dyDescent="0.25">
      <c r="A80" s="52" t="str">
        <f>A35</f>
        <v>Nachbargrundstück</v>
      </c>
      <c r="B80" s="53"/>
      <c r="C80" s="2"/>
      <c r="E80" s="52" t="str">
        <f>E35</f>
        <v>Nachbargrundstück</v>
      </c>
      <c r="F80" s="53"/>
    </row>
    <row r="81" spans="1:6" ht="15.75" thickBot="1" x14ac:dyDescent="0.3">
      <c r="A81" s="31" t="s">
        <v>73</v>
      </c>
      <c r="B81" s="32">
        <f>IF($B$38="a)*",Berechnungsmodel!$F$134,IF($B$38="b)*",Berechnungsmodel!$F$135,IF($B$38="c)*",Berechnungsmodel!$F$136,IF($B$38="d)*",Berechnungsmodel!$F$137,0.2))))</f>
        <v>2.2999999999999998</v>
      </c>
      <c r="C81" s="2"/>
      <c r="E81" s="31" t="s">
        <v>73</v>
      </c>
      <c r="F81" s="32">
        <f>IF($F$38="a)*",Berechnungsmodel!$F$128,IF($F$38="b)*",Berechnungsmodel!$F$129,IF($F$38="c)*",Berechnungsmodel!$F$130,IF($F$38="d)*",Berechnungsmodel!$F$131,0.2))))</f>
        <v>2.2999999999999998</v>
      </c>
    </row>
    <row r="82" spans="1:6" x14ac:dyDescent="0.25">
      <c r="C82" s="2"/>
      <c r="D82" s="2"/>
    </row>
    <row r="83" spans="1:6" x14ac:dyDescent="0.25">
      <c r="D83" s="2"/>
    </row>
    <row r="85" spans="1:6" ht="15.75" thickBot="1" x14ac:dyDescent="0.3">
      <c r="C85" s="50" t="s">
        <v>69</v>
      </c>
      <c r="D85" s="50"/>
    </row>
    <row r="86" spans="1:6" x14ac:dyDescent="0.25">
      <c r="C86" s="52" t="str">
        <f>C41</f>
        <v>Hauswand</v>
      </c>
      <c r="D86" s="53"/>
    </row>
    <row r="87" spans="1:6" ht="15.75" thickBot="1" x14ac:dyDescent="0.3">
      <c r="C87" s="31" t="s">
        <v>73</v>
      </c>
      <c r="D87" s="32">
        <f>IF($C$44="a)*",Berechnungsmodel!$F$116,IF($C$44="b)*",Berechnungsmodel!$F$117,IF($C$44="c)*",Berechnungsmodel!$F$118,IF($C$44="d)*",Berechnungsmodel!$F$119,0.3))))</f>
        <v>0.3</v>
      </c>
    </row>
    <row r="89" spans="1:6" x14ac:dyDescent="0.25">
      <c r="A89" s="9" t="s">
        <v>57</v>
      </c>
    </row>
  </sheetData>
  <sheetProtection algorithmName="SHA-512" hashValue="ko3t06gNRkdLLUOhiOzlRaRxml1f79x3OGklZJIiifjFNyJmCt8qt4N1JnEzHCipQfeZAHeYx0It6YEqDv8K8g==" saltValue="mLpYhinXZZBI33pi6+HXqw==" spinCount="100000" sheet="1" objects="1" scenarios="1"/>
  <protectedRanges>
    <protectedRange sqref="B4:C7 C29:D32 E35:F38 C41:D44 A35:B38" name="Bereich1"/>
  </protectedRanges>
  <mergeCells count="26">
    <mergeCell ref="C86:D86"/>
    <mergeCell ref="C75:D75"/>
    <mergeCell ref="A79:B79"/>
    <mergeCell ref="E79:F79"/>
    <mergeCell ref="C85:D85"/>
    <mergeCell ref="A35:B35"/>
    <mergeCell ref="C41:D41"/>
    <mergeCell ref="A80:B80"/>
    <mergeCell ref="C76:D76"/>
    <mergeCell ref="E80:F80"/>
    <mergeCell ref="E34:F34"/>
    <mergeCell ref="C28:D28"/>
    <mergeCell ref="C40:D40"/>
    <mergeCell ref="C29:D29"/>
    <mergeCell ref="E35:F35"/>
    <mergeCell ref="A17:B17"/>
    <mergeCell ref="B6:C6"/>
    <mergeCell ref="B5:C5"/>
    <mergeCell ref="B7:C7"/>
    <mergeCell ref="A34:B34"/>
    <mergeCell ref="B4:C4"/>
    <mergeCell ref="A11:C11"/>
    <mergeCell ref="A12:C12"/>
    <mergeCell ref="A13:C13"/>
    <mergeCell ref="A14:C14"/>
    <mergeCell ref="B9:F9"/>
  </mergeCells>
  <dataValidations count="5">
    <dataValidation type="list" allowBlank="1" showInputMessage="1" showErrorMessage="1" sqref="B5" xr:uid="{7F1157FE-C904-4B44-9D49-2036790E9E05}">
      <formula1>"EU08L,EU13L"</formula1>
    </dataValidation>
    <dataValidation type="list" allowBlank="1" showInputMessage="1" showErrorMessage="1" sqref="B7" xr:uid="{F77D7CD2-E28B-42D8-AAD0-895B6A2E997F}">
      <formula1>"0,1,2,3"</formula1>
    </dataValidation>
    <dataValidation type="list" allowBlank="1" showInputMessage="1" showErrorMessage="1" sqref="D44 D32 F38 B38" xr:uid="{A707B5E2-0AB3-4955-9EA3-69B8ABE15876}">
      <formula1>"eigener Grund,nicht relevant,Straße,Gewässer,Freifläche,a)*,b)*,c)*,d)*"</formula1>
    </dataValidation>
    <dataValidation type="list" allowBlank="1" showInputMessage="1" showErrorMessage="1" sqref="B6:C6" xr:uid="{D1F75FA1-6D64-4322-BCA7-D1DA58213FE9}">
      <mc:AlternateContent xmlns:x12ac="http://schemas.microsoft.com/office/spreadsheetml/2011/1/ac" xmlns:mc="http://schemas.openxmlformats.org/markup-compatibility/2006">
        <mc:Choice Requires="x12ac">
          <x12ac:list>keine,"Wand/Mauer&gt;1,5m",Wand/Mauer&gt;1m</x12ac:list>
        </mc:Choice>
        <mc:Fallback>
          <formula1>"keine,Wand/Mauer&gt;1,5m,Wand/Mauer&gt;1m"</formula1>
        </mc:Fallback>
      </mc:AlternateContent>
    </dataValidation>
    <dataValidation type="list" allowBlank="1" showInputMessage="1" showErrorMessage="1" sqref="D31 D43 F37 B37" xr:uid="{0A29CC60-7FC6-4F12-B287-317D6520E75C}">
      <formula1>"-5,-4,-3,-2,-1,0,+1,+2,+3,+4,+5"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1EA4-6684-4943-A3C8-DE2AE51CB6E5}">
  <dimension ref="A1:X137"/>
  <sheetViews>
    <sheetView topLeftCell="A4" zoomScale="70" zoomScaleNormal="70" workbookViewId="0">
      <selection activeCell="K33" sqref="K33"/>
    </sheetView>
  </sheetViews>
  <sheetFormatPr baseColWidth="10" defaultRowHeight="15" x14ac:dyDescent="0.25"/>
  <cols>
    <col min="1" max="1" width="26.5703125" customWidth="1"/>
    <col min="2" max="2" width="18.7109375" bestFit="1" customWidth="1"/>
    <col min="3" max="3" width="21" bestFit="1" customWidth="1"/>
    <col min="4" max="4" width="21.140625" bestFit="1" customWidth="1"/>
    <col min="5" max="8" width="16.140625" customWidth="1"/>
    <col min="16" max="16" width="9.28515625" customWidth="1"/>
    <col min="17" max="17" width="21.85546875" bestFit="1" customWidth="1"/>
  </cols>
  <sheetData>
    <row r="1" spans="1:24" x14ac:dyDescent="0.25">
      <c r="A1" t="s">
        <v>3</v>
      </c>
      <c r="B1" t="str">
        <f>Schallauswertung_Projekt!B5</f>
        <v>EU08L</v>
      </c>
    </row>
    <row r="2" spans="1:24" x14ac:dyDescent="0.25">
      <c r="B2" s="55" t="s">
        <v>30</v>
      </c>
      <c r="C2" s="55"/>
      <c r="D2" s="55"/>
      <c r="E2" s="55"/>
      <c r="F2" s="55" t="s">
        <v>31</v>
      </c>
      <c r="G2" s="55"/>
      <c r="H2" s="55"/>
      <c r="I2" s="55"/>
      <c r="N2" t="s">
        <v>32</v>
      </c>
      <c r="O2">
        <f>Schallauswertung_Projekt!B18</f>
        <v>1710</v>
      </c>
      <c r="P2" t="s">
        <v>23</v>
      </c>
      <c r="W2" t="s">
        <v>4</v>
      </c>
    </row>
    <row r="3" spans="1:24" x14ac:dyDescent="0.25">
      <c r="A3" t="s">
        <v>44</v>
      </c>
      <c r="B3" s="10">
        <f>Schallauswertung_Projekt!$B$22+IF(Schallauswertung_Projekt!$B$7=1,3,IF(Schallauswertung_Projekt!$B$7=2,4.7,IF(Schallauswertung_Projekt!$B$7=3,6,0)))+Schallauswertung_Projekt!$D$43+Schallauswertung_Projekt!$B$24</f>
        <v>56</v>
      </c>
      <c r="C3" s="10">
        <f>Schallauswertung_Projekt!$B$22+IF(Schallauswertung_Projekt!$B$7=1,3,IF(Schallauswertung_Projekt!$B$7=2,4.7,IF(Schallauswertung_Projekt!$B$7=3,6,0)))+Schallauswertung_Projekt!D31+Schallauswertung_Projekt!$B$24</f>
        <v>56</v>
      </c>
      <c r="D3" s="10">
        <f>Schallauswertung_Projekt!$B$22+IF(Schallauswertung_Projekt!$B$7=1,3,IF(Schallauswertung_Projekt!$B$7=2,4.7,IF(Schallauswertung_Projekt!$B$7=3,6,0)))+Schallauswertung_Projekt!F37+Schallauswertung_Projekt!$B$25</f>
        <v>55</v>
      </c>
      <c r="E3" s="10">
        <f>Schallauswertung_Projekt!$B$22+IF(Schallauswertung_Projekt!$B$7=1,3,IF(Schallauswertung_Projekt!$B$7=2,4.7,IF(Schallauswertung_Projekt!$B$7=3,6,0)))+Schallauswertung_Projekt!G37+Schallauswertung_Projekt!$B$25</f>
        <v>55</v>
      </c>
      <c r="F3" s="10">
        <f>Schallauswertung_Projekt!$B$23+IF(Schallauswertung_Projekt!$B$7=1,3,IF(Schallauswertung_Projekt!$B$7=2,4.7,IF(Schallauswertung_Projekt!$B$7=3,6,0)))+Schallauswertung_Projekt!$D$43+Schallauswertung_Projekt!$B$24</f>
        <v>51</v>
      </c>
      <c r="G3" s="10">
        <f>Schallauswertung_Projekt!$B$23+IF(Schallauswertung_Projekt!$B$7=1,3,IF(Schallauswertung_Projekt!$B$7=2,4.7,IF(Schallauswertung_Projekt!$B$7=3,6,0)))+Schallauswertung_Projekt!$D$31+Schallauswertung_Projekt!$B$24</f>
        <v>51</v>
      </c>
      <c r="H3" s="10">
        <f>Schallauswertung_Projekt!$B$23+IF(Schallauswertung_Projekt!$B$7=1,3,IF(Schallauswertung_Projekt!$B$7=2,4.7,IF(Schallauswertung_Projekt!$B$7=3,6,0)))+Schallauswertung_Projekt!$F$37+Schallauswertung_Projekt!$B$25</f>
        <v>50</v>
      </c>
      <c r="I3" s="10">
        <f>Schallauswertung_Projekt!$B$23+IF(Schallauswertung_Projekt!$B$7=1,3,IF(Schallauswertung_Projekt!$B$7=2,4.7,IF(Schallauswertung_Projekt!$B$7=3,6,0)))+Schallauswertung_Projekt!$B$37+Schallauswertung_Projekt!$B$25</f>
        <v>50</v>
      </c>
      <c r="N3" t="s">
        <v>33</v>
      </c>
      <c r="O3">
        <f>Schallauswertung_Projekt!B19</f>
        <v>950</v>
      </c>
      <c r="P3" t="s">
        <v>23</v>
      </c>
      <c r="W3" s="2">
        <v>150</v>
      </c>
      <c r="X3" t="s">
        <v>5</v>
      </c>
    </row>
    <row r="4" spans="1:24" x14ac:dyDescent="0.25">
      <c r="N4" t="s">
        <v>34</v>
      </c>
      <c r="O4">
        <f>Schallauswertung_Projekt!B20</f>
        <v>610</v>
      </c>
      <c r="P4" t="s">
        <v>23</v>
      </c>
      <c r="W4" s="2">
        <v>140</v>
      </c>
      <c r="X4" t="s">
        <v>6</v>
      </c>
    </row>
    <row r="5" spans="1:24" x14ac:dyDescent="0.25">
      <c r="A5" t="s">
        <v>0</v>
      </c>
      <c r="B5" t="s">
        <v>64</v>
      </c>
      <c r="C5" t="s">
        <v>65</v>
      </c>
      <c r="D5" t="s">
        <v>66</v>
      </c>
      <c r="E5" t="s">
        <v>67</v>
      </c>
      <c r="F5" t="s">
        <v>64</v>
      </c>
      <c r="G5" t="s">
        <v>65</v>
      </c>
      <c r="H5" t="s">
        <v>66</v>
      </c>
      <c r="I5" t="s">
        <v>67</v>
      </c>
      <c r="W5" s="2">
        <v>130</v>
      </c>
      <c r="X5" t="s">
        <v>7</v>
      </c>
    </row>
    <row r="6" spans="1:24" x14ac:dyDescent="0.25">
      <c r="A6" t="s">
        <v>1</v>
      </c>
      <c r="B6" t="s">
        <v>2</v>
      </c>
      <c r="C6" t="s">
        <v>2</v>
      </c>
      <c r="D6" t="s">
        <v>2</v>
      </c>
      <c r="E6" t="s">
        <v>2</v>
      </c>
      <c r="F6" t="s">
        <v>2</v>
      </c>
      <c r="G6" t="s">
        <v>2</v>
      </c>
      <c r="H6" t="s">
        <v>2</v>
      </c>
      <c r="I6" t="s">
        <v>2</v>
      </c>
      <c r="W6" s="2">
        <v>120</v>
      </c>
      <c r="X6" t="s">
        <v>8</v>
      </c>
    </row>
    <row r="7" spans="1:24" x14ac:dyDescent="0.25">
      <c r="A7">
        <v>0</v>
      </c>
      <c r="B7" s="1">
        <f>B$3-11-20*LOG(($A7+($O$4/1000/2))/1)</f>
        <v>55.314003213064282</v>
      </c>
      <c r="C7" s="1">
        <f>C$3-11-20*LOG(($A7+($O$4/1000/2))/1)</f>
        <v>55.314003213064282</v>
      </c>
      <c r="D7" s="1">
        <f>D$3-11-20*LOG(($A7+($O$3/1000/2))/1)</f>
        <v>50.466127807502666</v>
      </c>
      <c r="E7" s="1">
        <f>E$3-11-20*LOG(($A7+($O$3/1000/2))/1)</f>
        <v>50.466127807502666</v>
      </c>
      <c r="F7" s="1">
        <f t="shared" ref="F7:G22" si="0">F$3-11-20*LOG(($A7+($O$4/1000/2))/1)</f>
        <v>50.314003213064282</v>
      </c>
      <c r="G7" s="1">
        <f t="shared" si="0"/>
        <v>50.314003213064282</v>
      </c>
      <c r="H7" s="1">
        <f>H$3-11-20*LOG(($A7+($O$3/1000/2))/1)</f>
        <v>45.466127807502666</v>
      </c>
      <c r="I7" s="1">
        <f>I$3-11-20*LOG(($A7+($O$3/1000/2))/1)</f>
        <v>45.466127807502666</v>
      </c>
      <c r="M7" s="1"/>
      <c r="O7" s="1"/>
      <c r="W7" s="2">
        <v>110</v>
      </c>
      <c r="X7" t="s">
        <v>9</v>
      </c>
    </row>
    <row r="8" spans="1:24" x14ac:dyDescent="0.25">
      <c r="A8">
        <v>0.1</v>
      </c>
      <c r="B8" s="1">
        <f t="shared" ref="B8:C39" si="1">B$3-11-20*LOG(($A8+($O$4/1000/2))/1)</f>
        <v>52.850899535706631</v>
      </c>
      <c r="C8" s="1">
        <f t="shared" si="1"/>
        <v>52.850899535706631</v>
      </c>
      <c r="D8" s="1">
        <f t="shared" ref="D8:E39" si="2">D$3-11-20*LOG(($A8+($O$3/1000/2))/1)</f>
        <v>48.806643106207389</v>
      </c>
      <c r="E8" s="1">
        <f t="shared" si="2"/>
        <v>48.806643106207389</v>
      </c>
      <c r="F8" s="1">
        <f t="shared" si="0"/>
        <v>47.850899535706631</v>
      </c>
      <c r="G8" s="1">
        <f t="shared" si="0"/>
        <v>47.850899535706631</v>
      </c>
      <c r="H8" s="1">
        <f t="shared" ref="H8:I39" si="3">H$3-11-20*LOG(($A8+($O$3/1000/2))/1)</f>
        <v>43.806643106207389</v>
      </c>
      <c r="I8" s="1">
        <f t="shared" si="3"/>
        <v>43.806643106207389</v>
      </c>
      <c r="M8" s="1"/>
      <c r="O8" s="1"/>
      <c r="W8" s="2">
        <v>100</v>
      </c>
      <c r="X8" t="s">
        <v>10</v>
      </c>
    </row>
    <row r="9" spans="1:24" x14ac:dyDescent="0.25">
      <c r="A9">
        <v>0.2</v>
      </c>
      <c r="B9" s="1">
        <f t="shared" si="1"/>
        <v>50.934172437626771</v>
      </c>
      <c r="C9" s="1">
        <f t="shared" si="1"/>
        <v>50.934172437626771</v>
      </c>
      <c r="D9" s="1">
        <f t="shared" si="2"/>
        <v>47.413924543379501</v>
      </c>
      <c r="E9" s="1">
        <f t="shared" si="2"/>
        <v>47.413924543379501</v>
      </c>
      <c r="F9" s="1">
        <f t="shared" si="0"/>
        <v>45.934172437626771</v>
      </c>
      <c r="G9" s="1">
        <f t="shared" si="0"/>
        <v>45.934172437626771</v>
      </c>
      <c r="H9" s="1">
        <f t="shared" si="3"/>
        <v>42.413924543379501</v>
      </c>
      <c r="I9" s="1">
        <f t="shared" si="3"/>
        <v>42.413924543379501</v>
      </c>
      <c r="M9" s="1"/>
      <c r="O9" s="1"/>
      <c r="W9" s="2">
        <v>90</v>
      </c>
      <c r="X9" t="s">
        <v>11</v>
      </c>
    </row>
    <row r="10" spans="1:24" x14ac:dyDescent="0.25">
      <c r="A10">
        <v>0.3</v>
      </c>
      <c r="B10" s="1">
        <f t="shared" si="1"/>
        <v>49.364892506950625</v>
      </c>
      <c r="C10" s="1">
        <f t="shared" si="1"/>
        <v>49.364892506950625</v>
      </c>
      <c r="D10" s="1">
        <f t="shared" si="2"/>
        <v>46.213965949873796</v>
      </c>
      <c r="E10" s="1">
        <f t="shared" si="2"/>
        <v>46.213965949873796</v>
      </c>
      <c r="F10" s="1">
        <f t="shared" si="0"/>
        <v>44.364892506950625</v>
      </c>
      <c r="G10" s="1">
        <f t="shared" si="0"/>
        <v>44.364892506950625</v>
      </c>
      <c r="H10" s="1">
        <f t="shared" si="3"/>
        <v>41.213965949873796</v>
      </c>
      <c r="I10" s="1">
        <f t="shared" si="3"/>
        <v>41.213965949873796</v>
      </c>
      <c r="M10" s="1"/>
      <c r="O10" s="1"/>
      <c r="W10" s="2">
        <v>80</v>
      </c>
      <c r="X10" t="s">
        <v>12</v>
      </c>
    </row>
    <row r="11" spans="1:24" x14ac:dyDescent="0.25">
      <c r="A11">
        <v>0.4</v>
      </c>
      <c r="B11" s="1">
        <f t="shared" si="1"/>
        <v>48.036217660172028</v>
      </c>
      <c r="C11" s="1">
        <f t="shared" si="1"/>
        <v>48.036217660172028</v>
      </c>
      <c r="D11" s="1">
        <f t="shared" si="2"/>
        <v>45.159838939553737</v>
      </c>
      <c r="E11" s="1">
        <f t="shared" si="2"/>
        <v>45.159838939553737</v>
      </c>
      <c r="F11" s="1">
        <f t="shared" si="0"/>
        <v>43.036217660172028</v>
      </c>
      <c r="G11" s="1">
        <f t="shared" si="0"/>
        <v>43.036217660172028</v>
      </c>
      <c r="H11" s="1">
        <f t="shared" si="3"/>
        <v>40.159838939553737</v>
      </c>
      <c r="I11" s="1">
        <f t="shared" si="3"/>
        <v>40.159838939553737</v>
      </c>
      <c r="M11" s="1"/>
      <c r="O11" s="1"/>
      <c r="W11" s="2">
        <v>70</v>
      </c>
      <c r="X11" t="s">
        <v>13</v>
      </c>
    </row>
    <row r="12" spans="1:24" x14ac:dyDescent="0.25">
      <c r="A12">
        <v>0.5</v>
      </c>
      <c r="B12" s="1">
        <f t="shared" si="1"/>
        <v>46.884082392642632</v>
      </c>
      <c r="C12" s="1">
        <f t="shared" si="1"/>
        <v>46.884082392642632</v>
      </c>
      <c r="D12" s="1">
        <f t="shared" si="2"/>
        <v>44.219907686029266</v>
      </c>
      <c r="E12" s="1">
        <f t="shared" si="2"/>
        <v>44.219907686029266</v>
      </c>
      <c r="F12" s="1">
        <f t="shared" si="0"/>
        <v>41.884082392642632</v>
      </c>
      <c r="G12" s="1">
        <f t="shared" si="0"/>
        <v>41.884082392642632</v>
      </c>
      <c r="H12" s="1">
        <f t="shared" si="3"/>
        <v>39.219907686029266</v>
      </c>
      <c r="I12" s="1">
        <f t="shared" si="3"/>
        <v>39.219907686029266</v>
      </c>
      <c r="M12" s="1"/>
      <c r="O12" s="1"/>
      <c r="W12" s="2">
        <v>60</v>
      </c>
      <c r="X12" t="s">
        <v>14</v>
      </c>
    </row>
    <row r="13" spans="1:24" x14ac:dyDescent="0.25">
      <c r="A13">
        <v>0.6</v>
      </c>
      <c r="B13" s="1">
        <f t="shared" si="1"/>
        <v>45.86702841589593</v>
      </c>
      <c r="C13" s="1">
        <f t="shared" si="1"/>
        <v>45.86702841589593</v>
      </c>
      <c r="D13" s="1">
        <f t="shared" si="2"/>
        <v>43.371830714967516</v>
      </c>
      <c r="E13" s="1">
        <f t="shared" si="2"/>
        <v>43.371830714967516</v>
      </c>
      <c r="F13" s="1">
        <f t="shared" si="0"/>
        <v>40.86702841589593</v>
      </c>
      <c r="G13" s="1">
        <f t="shared" si="0"/>
        <v>40.86702841589593</v>
      </c>
      <c r="H13" s="1">
        <f t="shared" si="3"/>
        <v>38.371830714967516</v>
      </c>
      <c r="I13" s="1">
        <f t="shared" si="3"/>
        <v>38.371830714967516</v>
      </c>
      <c r="M13" s="1"/>
      <c r="O13" s="1"/>
      <c r="W13" s="2">
        <v>50</v>
      </c>
      <c r="X13" t="s">
        <v>15</v>
      </c>
    </row>
    <row r="14" spans="1:24" x14ac:dyDescent="0.25">
      <c r="A14">
        <v>0.7</v>
      </c>
      <c r="B14" s="1">
        <f t="shared" si="1"/>
        <v>44.956678764869849</v>
      </c>
      <c r="C14" s="1">
        <f t="shared" si="1"/>
        <v>44.956678764869849</v>
      </c>
      <c r="D14" s="1">
        <f t="shared" si="2"/>
        <v>42.599242667844898</v>
      </c>
      <c r="E14" s="1">
        <f t="shared" si="2"/>
        <v>42.599242667844898</v>
      </c>
      <c r="F14" s="1">
        <f t="shared" si="0"/>
        <v>39.956678764869849</v>
      </c>
      <c r="G14" s="1">
        <f t="shared" si="0"/>
        <v>39.956678764869849</v>
      </c>
      <c r="H14" s="1">
        <f t="shared" si="3"/>
        <v>37.599242667844898</v>
      </c>
      <c r="I14" s="1">
        <f t="shared" si="3"/>
        <v>37.599242667844898</v>
      </c>
      <c r="M14" s="1"/>
      <c r="O14" s="1"/>
      <c r="W14" s="2">
        <v>40</v>
      </c>
      <c r="X14" t="s">
        <v>16</v>
      </c>
    </row>
    <row r="15" spans="1:24" x14ac:dyDescent="0.25">
      <c r="A15">
        <v>0.8</v>
      </c>
      <c r="B15" s="1">
        <f t="shared" si="1"/>
        <v>44.132754439577411</v>
      </c>
      <c r="C15" s="1">
        <f t="shared" si="1"/>
        <v>44.132754439577411</v>
      </c>
      <c r="D15" s="1">
        <f t="shared" si="2"/>
        <v>41.889796304600523</v>
      </c>
      <c r="E15" s="1">
        <f t="shared" si="2"/>
        <v>41.889796304600523</v>
      </c>
      <c r="F15" s="1">
        <f t="shared" si="0"/>
        <v>39.132754439577411</v>
      </c>
      <c r="G15" s="1">
        <f t="shared" si="0"/>
        <v>39.132754439577411</v>
      </c>
      <c r="H15" s="1">
        <f t="shared" si="3"/>
        <v>36.889796304600523</v>
      </c>
      <c r="I15" s="1">
        <f t="shared" si="3"/>
        <v>36.889796304600523</v>
      </c>
      <c r="M15" s="1"/>
      <c r="O15" s="1"/>
      <c r="W15" s="2">
        <v>30</v>
      </c>
      <c r="X15" t="s">
        <v>17</v>
      </c>
    </row>
    <row r="16" spans="1:24" x14ac:dyDescent="0.25">
      <c r="A16">
        <v>0.9</v>
      </c>
      <c r="B16" s="1">
        <f t="shared" si="1"/>
        <v>43.380259061782255</v>
      </c>
      <c r="C16" s="1">
        <f t="shared" si="1"/>
        <v>43.380259061782255</v>
      </c>
      <c r="D16" s="1">
        <f t="shared" si="2"/>
        <v>41.233946036674368</v>
      </c>
      <c r="E16" s="1">
        <f t="shared" si="2"/>
        <v>41.233946036674368</v>
      </c>
      <c r="F16" s="1">
        <f t="shared" si="0"/>
        <v>38.380259061782255</v>
      </c>
      <c r="G16" s="1">
        <f t="shared" si="0"/>
        <v>38.380259061782255</v>
      </c>
      <c r="H16" s="1">
        <f t="shared" si="3"/>
        <v>36.233946036674368</v>
      </c>
      <c r="I16" s="1">
        <f t="shared" si="3"/>
        <v>36.233946036674368</v>
      </c>
      <c r="M16" s="1"/>
      <c r="O16" s="1"/>
      <c r="W16" s="2">
        <v>20</v>
      </c>
      <c r="X16" t="s">
        <v>18</v>
      </c>
    </row>
    <row r="17" spans="1:24" x14ac:dyDescent="0.25">
      <c r="A17">
        <v>1</v>
      </c>
      <c r="B17" s="1">
        <f t="shared" si="1"/>
        <v>42.687789766514008</v>
      </c>
      <c r="C17" s="1">
        <f t="shared" si="1"/>
        <v>42.687789766514008</v>
      </c>
      <c r="D17" s="1">
        <f t="shared" si="2"/>
        <v>40.624159593716364</v>
      </c>
      <c r="E17" s="1">
        <f t="shared" si="2"/>
        <v>40.624159593716364</v>
      </c>
      <c r="F17" s="1">
        <f t="shared" si="0"/>
        <v>37.687789766514008</v>
      </c>
      <c r="G17" s="1">
        <f t="shared" si="0"/>
        <v>37.687789766514008</v>
      </c>
      <c r="H17" s="1">
        <f t="shared" si="3"/>
        <v>35.624159593716364</v>
      </c>
      <c r="I17" s="1">
        <f t="shared" si="3"/>
        <v>35.624159593716364</v>
      </c>
      <c r="M17" s="1"/>
      <c r="O17" s="1"/>
      <c r="W17" s="2">
        <v>10</v>
      </c>
      <c r="X17" t="s">
        <v>19</v>
      </c>
    </row>
    <row r="18" spans="1:24" x14ac:dyDescent="0.25">
      <c r="A18">
        <v>1.1000000000000001</v>
      </c>
      <c r="B18" s="1">
        <f t="shared" si="1"/>
        <v>42.046473515178029</v>
      </c>
      <c r="C18" s="1">
        <f t="shared" si="1"/>
        <v>42.046473515178029</v>
      </c>
      <c r="D18" s="1">
        <f t="shared" si="2"/>
        <v>40.054388837487615</v>
      </c>
      <c r="E18" s="1">
        <f t="shared" si="2"/>
        <v>40.054388837487615</v>
      </c>
      <c r="F18" s="1">
        <f t="shared" si="0"/>
        <v>37.046473515178029</v>
      </c>
      <c r="G18" s="1">
        <f t="shared" si="0"/>
        <v>37.046473515178029</v>
      </c>
      <c r="H18" s="1">
        <f t="shared" si="3"/>
        <v>35.054388837487615</v>
      </c>
      <c r="I18" s="1">
        <f t="shared" si="3"/>
        <v>35.054388837487615</v>
      </c>
      <c r="M18" s="1"/>
      <c r="O18" s="1"/>
    </row>
    <row r="19" spans="1:24" x14ac:dyDescent="0.25">
      <c r="A19">
        <v>1.2</v>
      </c>
      <c r="B19" s="1">
        <f t="shared" si="1"/>
        <v>41.449270001402759</v>
      </c>
      <c r="C19" s="1">
        <f t="shared" si="1"/>
        <v>41.449270001402759</v>
      </c>
      <c r="D19" s="1">
        <f t="shared" si="2"/>
        <v>39.519703772542719</v>
      </c>
      <c r="E19" s="1">
        <f t="shared" si="2"/>
        <v>39.519703772542719</v>
      </c>
      <c r="F19" s="1">
        <f t="shared" si="0"/>
        <v>36.449270001402759</v>
      </c>
      <c r="G19" s="1">
        <f t="shared" si="0"/>
        <v>36.449270001402759</v>
      </c>
      <c r="H19" s="1">
        <f t="shared" si="3"/>
        <v>34.519703772542719</v>
      </c>
      <c r="I19" s="1">
        <f t="shared" si="3"/>
        <v>34.519703772542719</v>
      </c>
      <c r="M19" s="1"/>
      <c r="O19" s="1"/>
    </row>
    <row r="20" spans="1:24" x14ac:dyDescent="0.25">
      <c r="A20">
        <v>1.3</v>
      </c>
      <c r="B20" s="1">
        <f t="shared" si="1"/>
        <v>40.890499265182186</v>
      </c>
      <c r="C20" s="1">
        <f t="shared" si="1"/>
        <v>40.890499265182186</v>
      </c>
      <c r="D20" s="1">
        <f t="shared" si="2"/>
        <v>39.016032852177744</v>
      </c>
      <c r="E20" s="1">
        <f t="shared" si="2"/>
        <v>39.016032852177744</v>
      </c>
      <c r="F20" s="1">
        <f t="shared" si="0"/>
        <v>35.890499265182186</v>
      </c>
      <c r="G20" s="1">
        <f t="shared" si="0"/>
        <v>35.890499265182186</v>
      </c>
      <c r="H20" s="1">
        <f t="shared" si="3"/>
        <v>34.016032852177744</v>
      </c>
      <c r="I20" s="1">
        <f t="shared" si="3"/>
        <v>34.016032852177744</v>
      </c>
      <c r="M20" s="1"/>
      <c r="O20" s="1"/>
    </row>
    <row r="21" spans="1:24" x14ac:dyDescent="0.25">
      <c r="A21">
        <v>1.4</v>
      </c>
      <c r="B21" s="1">
        <f t="shared" si="1"/>
        <v>40.36551233342967</v>
      </c>
      <c r="C21" s="1">
        <f t="shared" si="1"/>
        <v>40.36551233342967</v>
      </c>
      <c r="D21" s="1">
        <f t="shared" si="2"/>
        <v>38.539974558725248</v>
      </c>
      <c r="E21" s="1">
        <f t="shared" si="2"/>
        <v>38.539974558725248</v>
      </c>
      <c r="F21" s="1">
        <f t="shared" si="0"/>
        <v>35.36551233342967</v>
      </c>
      <c r="G21" s="1">
        <f t="shared" si="0"/>
        <v>35.36551233342967</v>
      </c>
      <c r="H21" s="1">
        <f t="shared" si="3"/>
        <v>33.539974558725248</v>
      </c>
      <c r="I21" s="1">
        <f t="shared" si="3"/>
        <v>33.539974558725248</v>
      </c>
      <c r="M21" s="1"/>
      <c r="O21" s="1"/>
    </row>
    <row r="22" spans="1:24" x14ac:dyDescent="0.25">
      <c r="A22">
        <v>1.5</v>
      </c>
      <c r="B22" s="1">
        <f t="shared" si="1"/>
        <v>39.870455875166463</v>
      </c>
      <c r="C22" s="1">
        <f t="shared" si="1"/>
        <v>39.870455875166463</v>
      </c>
      <c r="D22" s="1">
        <f t="shared" si="2"/>
        <v>38.088658000750421</v>
      </c>
      <c r="E22" s="1">
        <f t="shared" si="2"/>
        <v>38.088658000750421</v>
      </c>
      <c r="F22" s="1">
        <f t="shared" si="0"/>
        <v>34.870455875166463</v>
      </c>
      <c r="G22" s="1">
        <f t="shared" si="0"/>
        <v>34.870455875166463</v>
      </c>
      <c r="H22" s="1">
        <f t="shared" si="3"/>
        <v>33.088658000750421</v>
      </c>
      <c r="I22" s="1">
        <f t="shared" si="3"/>
        <v>33.088658000750421</v>
      </c>
      <c r="M22" s="1"/>
      <c r="O22" s="1"/>
    </row>
    <row r="23" spans="1:24" x14ac:dyDescent="0.25">
      <c r="A23">
        <v>1.6</v>
      </c>
      <c r="B23" s="1">
        <f t="shared" si="1"/>
        <v>39.402100399767235</v>
      </c>
      <c r="C23" s="1">
        <f t="shared" si="1"/>
        <v>39.402100399767235</v>
      </c>
      <c r="D23" s="1">
        <f t="shared" si="2"/>
        <v>37.659637979037768</v>
      </c>
      <c r="E23" s="1">
        <f t="shared" si="2"/>
        <v>37.659637979037768</v>
      </c>
      <c r="F23" s="1">
        <f t="shared" ref="F23:G86" si="4">F$3-11-20*LOG(($A23+($O$4/1000/2))/1)</f>
        <v>34.402100399767235</v>
      </c>
      <c r="G23" s="1">
        <f t="shared" si="4"/>
        <v>34.402100399767235</v>
      </c>
      <c r="H23" s="1">
        <f t="shared" si="3"/>
        <v>32.659637979037768</v>
      </c>
      <c r="I23" s="1">
        <f t="shared" si="3"/>
        <v>32.659637979037768</v>
      </c>
      <c r="M23" s="1"/>
      <c r="O23" s="1"/>
    </row>
    <row r="24" spans="1:24" x14ac:dyDescent="0.25">
      <c r="A24">
        <v>1.7</v>
      </c>
      <c r="B24" s="1">
        <f t="shared" si="1"/>
        <v>38.957712460875982</v>
      </c>
      <c r="C24" s="1">
        <f t="shared" si="1"/>
        <v>38.957712460875982</v>
      </c>
      <c r="D24" s="1">
        <f t="shared" si="2"/>
        <v>37.250814774186878</v>
      </c>
      <c r="E24" s="1">
        <f t="shared" si="2"/>
        <v>37.250814774186878</v>
      </c>
      <c r="F24" s="1">
        <f t="shared" si="4"/>
        <v>33.957712460875982</v>
      </c>
      <c r="G24" s="1">
        <f t="shared" si="4"/>
        <v>33.957712460875982</v>
      </c>
      <c r="H24" s="1">
        <f t="shared" si="3"/>
        <v>32.250814774186878</v>
      </c>
      <c r="I24" s="1">
        <f t="shared" si="3"/>
        <v>32.250814774186878</v>
      </c>
      <c r="M24" s="1"/>
      <c r="O24" s="1"/>
    </row>
    <row r="25" spans="1:24" x14ac:dyDescent="0.25">
      <c r="A25">
        <v>1.8</v>
      </c>
      <c r="B25" s="1">
        <f t="shared" si="1"/>
        <v>38.534957996566256</v>
      </c>
      <c r="C25" s="1">
        <f t="shared" si="1"/>
        <v>38.534957996566256</v>
      </c>
      <c r="D25" s="1">
        <f t="shared" si="2"/>
        <v>36.860371980137373</v>
      </c>
      <c r="E25" s="1">
        <f t="shared" si="2"/>
        <v>36.860371980137373</v>
      </c>
      <c r="F25" s="1">
        <f t="shared" si="4"/>
        <v>33.534957996566256</v>
      </c>
      <c r="G25" s="1">
        <f t="shared" si="4"/>
        <v>33.534957996566256</v>
      </c>
      <c r="H25" s="1">
        <f t="shared" si="3"/>
        <v>31.860371980137376</v>
      </c>
      <c r="I25" s="1">
        <f t="shared" si="3"/>
        <v>31.860371980137376</v>
      </c>
      <c r="M25" s="1"/>
      <c r="O25" s="1"/>
    </row>
    <row r="26" spans="1:24" x14ac:dyDescent="0.25">
      <c r="A26">
        <v>1.9</v>
      </c>
      <c r="B26" s="1">
        <f t="shared" si="1"/>
        <v>38.131828123922851</v>
      </c>
      <c r="C26" s="1">
        <f t="shared" si="1"/>
        <v>38.131828123922851</v>
      </c>
      <c r="D26" s="1">
        <f t="shared" si="2"/>
        <v>36.486727720782291</v>
      </c>
      <c r="E26" s="1">
        <f t="shared" si="2"/>
        <v>36.486727720782291</v>
      </c>
      <c r="F26" s="1">
        <f t="shared" si="4"/>
        <v>33.131828123922851</v>
      </c>
      <c r="G26" s="1">
        <f t="shared" si="4"/>
        <v>33.131828123922851</v>
      </c>
      <c r="H26" s="1">
        <f t="shared" si="3"/>
        <v>31.486727720782291</v>
      </c>
      <c r="I26" s="1">
        <f t="shared" si="3"/>
        <v>31.486727720782291</v>
      </c>
      <c r="M26" s="1"/>
      <c r="O26" s="1"/>
    </row>
    <row r="27" spans="1:24" x14ac:dyDescent="0.25">
      <c r="A27">
        <v>2</v>
      </c>
      <c r="B27" s="1">
        <f t="shared" si="1"/>
        <v>37.746581405486658</v>
      </c>
      <c r="C27" s="1">
        <f t="shared" si="1"/>
        <v>37.746581405486658</v>
      </c>
      <c r="D27" s="1">
        <f t="shared" si="2"/>
        <v>36.128495934608246</v>
      </c>
      <c r="E27" s="1">
        <f t="shared" si="2"/>
        <v>36.128495934608246</v>
      </c>
      <c r="F27" s="1">
        <f t="shared" si="4"/>
        <v>32.746581405486658</v>
      </c>
      <c r="G27" s="1">
        <f t="shared" si="4"/>
        <v>32.746581405486658</v>
      </c>
      <c r="H27" s="1">
        <f t="shared" si="3"/>
        <v>31.128495934608249</v>
      </c>
      <c r="I27" s="1">
        <f t="shared" si="3"/>
        <v>31.128495934608249</v>
      </c>
      <c r="M27" s="1"/>
      <c r="O27" s="1"/>
    </row>
    <row r="28" spans="1:24" x14ac:dyDescent="0.25">
      <c r="A28">
        <v>2.1</v>
      </c>
      <c r="B28" s="1">
        <f t="shared" si="1"/>
        <v>37.377698385802987</v>
      </c>
      <c r="C28" s="1">
        <f t="shared" si="1"/>
        <v>37.377698385802987</v>
      </c>
      <c r="D28" s="1">
        <f t="shared" si="2"/>
        <v>35.784455332455806</v>
      </c>
      <c r="E28" s="1">
        <f t="shared" si="2"/>
        <v>35.784455332455806</v>
      </c>
      <c r="F28" s="1">
        <f t="shared" si="4"/>
        <v>32.377698385802987</v>
      </c>
      <c r="G28" s="1">
        <f t="shared" si="4"/>
        <v>32.377698385802987</v>
      </c>
      <c r="H28" s="1">
        <f t="shared" si="3"/>
        <v>30.784455332455803</v>
      </c>
      <c r="I28" s="1">
        <f t="shared" si="3"/>
        <v>30.784455332455803</v>
      </c>
      <c r="M28" s="1"/>
      <c r="O28" s="1"/>
    </row>
    <row r="29" spans="1:24" x14ac:dyDescent="0.25">
      <c r="A29">
        <v>2.2000000000000002</v>
      </c>
      <c r="B29" s="1">
        <f t="shared" si="1"/>
        <v>37.023845395934707</v>
      </c>
      <c r="C29" s="1">
        <f t="shared" si="1"/>
        <v>37.023845395934707</v>
      </c>
      <c r="D29" s="1">
        <f t="shared" si="2"/>
        <v>35.453524272855056</v>
      </c>
      <c r="E29" s="1">
        <f t="shared" si="2"/>
        <v>35.453524272855056</v>
      </c>
      <c r="F29" s="1">
        <f t="shared" si="4"/>
        <v>32.023845395934707</v>
      </c>
      <c r="G29" s="1">
        <f t="shared" si="4"/>
        <v>32.023845395934707</v>
      </c>
      <c r="H29" s="1">
        <f t="shared" si="3"/>
        <v>30.453524272855056</v>
      </c>
      <c r="I29" s="1">
        <f t="shared" si="3"/>
        <v>30.453524272855056</v>
      </c>
      <c r="M29" s="1"/>
      <c r="O29" s="1"/>
    </row>
    <row r="30" spans="1:24" x14ac:dyDescent="0.25">
      <c r="A30">
        <v>2.2999999999999998</v>
      </c>
      <c r="B30" s="1">
        <f t="shared" si="1"/>
        <v>36.68384544728913</v>
      </c>
      <c r="C30" s="1">
        <f t="shared" si="1"/>
        <v>36.68384544728913</v>
      </c>
      <c r="D30" s="1">
        <f t="shared" si="2"/>
        <v>35.134740250826098</v>
      </c>
      <c r="E30" s="1">
        <f t="shared" si="2"/>
        <v>35.134740250826098</v>
      </c>
      <c r="F30" s="1">
        <f t="shared" si="4"/>
        <v>31.683845447289134</v>
      </c>
      <c r="G30" s="1">
        <f t="shared" si="4"/>
        <v>31.683845447289134</v>
      </c>
      <c r="H30" s="1">
        <f t="shared" si="3"/>
        <v>30.134740250826098</v>
      </c>
      <c r="I30" s="1">
        <f t="shared" si="3"/>
        <v>30.134740250826098</v>
      </c>
      <c r="M30" s="1"/>
      <c r="O30" s="1"/>
    </row>
    <row r="31" spans="1:24" x14ac:dyDescent="0.25">
      <c r="A31">
        <v>2.4</v>
      </c>
      <c r="B31" s="1">
        <f t="shared" si="1"/>
        <v>36.356654611148237</v>
      </c>
      <c r="C31" s="1">
        <f t="shared" si="1"/>
        <v>36.356654611148237</v>
      </c>
      <c r="D31" s="1">
        <f t="shared" si="2"/>
        <v>34.827243019487014</v>
      </c>
      <c r="E31" s="1">
        <f t="shared" si="2"/>
        <v>34.827243019487014</v>
      </c>
      <c r="F31" s="1">
        <f t="shared" si="4"/>
        <v>31.356654611148237</v>
      </c>
      <c r="G31" s="1">
        <f t="shared" si="4"/>
        <v>31.356654611148237</v>
      </c>
      <c r="H31" s="1">
        <f t="shared" si="3"/>
        <v>29.827243019487014</v>
      </c>
      <c r="I31" s="1">
        <f t="shared" si="3"/>
        <v>29.827243019487014</v>
      </c>
    </row>
    <row r="32" spans="1:24" x14ac:dyDescent="0.25">
      <c r="A32">
        <v>2.5</v>
      </c>
      <c r="B32" s="1">
        <f t="shared" si="1"/>
        <v>36.041342688156391</v>
      </c>
      <c r="C32" s="1">
        <f t="shared" si="1"/>
        <v>36.041342688156391</v>
      </c>
      <c r="D32" s="1">
        <f t="shared" si="2"/>
        <v>34.530260598708637</v>
      </c>
      <c r="E32" s="1">
        <f t="shared" si="2"/>
        <v>34.530260598708637</v>
      </c>
      <c r="F32" s="1">
        <f t="shared" si="4"/>
        <v>31.041342688156394</v>
      </c>
      <c r="G32" s="1">
        <f t="shared" si="4"/>
        <v>31.041342688156394</v>
      </c>
      <c r="H32" s="1">
        <f t="shared" si="3"/>
        <v>29.530260598708633</v>
      </c>
      <c r="I32" s="1">
        <f t="shared" si="3"/>
        <v>29.530260598708633</v>
      </c>
    </row>
    <row r="33" spans="1:9" x14ac:dyDescent="0.25">
      <c r="A33">
        <v>2.6</v>
      </c>
      <c r="B33" s="1">
        <f t="shared" si="1"/>
        <v>35.737077265473005</v>
      </c>
      <c r="C33" s="1">
        <f t="shared" si="1"/>
        <v>35.737077265473005</v>
      </c>
      <c r="D33" s="1">
        <f t="shared" si="2"/>
        <v>34.243097597771289</v>
      </c>
      <c r="E33" s="1">
        <f t="shared" si="2"/>
        <v>34.243097597771289</v>
      </c>
      <c r="F33" s="1">
        <f t="shared" si="4"/>
        <v>30.737077265473008</v>
      </c>
      <c r="G33" s="1">
        <f t="shared" si="4"/>
        <v>30.737077265473008</v>
      </c>
      <c r="H33" s="1">
        <f t="shared" si="3"/>
        <v>29.243097597771289</v>
      </c>
      <c r="I33" s="1">
        <f t="shared" si="3"/>
        <v>29.243097597771289</v>
      </c>
    </row>
    <row r="34" spans="1:9" x14ac:dyDescent="0.25">
      <c r="A34">
        <v>2.7</v>
      </c>
      <c r="B34" s="1">
        <f t="shared" si="1"/>
        <v>35.443110473224834</v>
      </c>
      <c r="C34" s="1">
        <f t="shared" si="1"/>
        <v>35.443110473224834</v>
      </c>
      <c r="D34" s="1">
        <f t="shared" si="2"/>
        <v>33.965125407440112</v>
      </c>
      <c r="E34" s="1">
        <f t="shared" si="2"/>
        <v>33.965125407440112</v>
      </c>
      <c r="F34" s="1">
        <f t="shared" si="4"/>
        <v>30.443110473224834</v>
      </c>
      <c r="G34" s="1">
        <f t="shared" si="4"/>
        <v>30.443110473224834</v>
      </c>
      <c r="H34" s="1">
        <f t="shared" si="3"/>
        <v>28.965125407440109</v>
      </c>
      <c r="I34" s="1">
        <f t="shared" si="3"/>
        <v>28.965125407440109</v>
      </c>
    </row>
    <row r="35" spans="1:9" x14ac:dyDescent="0.25">
      <c r="A35">
        <v>2.8</v>
      </c>
      <c r="B35" s="1">
        <f t="shared" si="1"/>
        <v>35.158767909748022</v>
      </c>
      <c r="C35" s="1">
        <f t="shared" si="1"/>
        <v>35.158767909748022</v>
      </c>
      <c r="D35" s="1">
        <f t="shared" si="2"/>
        <v>33.695773913443965</v>
      </c>
      <c r="E35" s="1">
        <f t="shared" si="2"/>
        <v>33.695773913443965</v>
      </c>
      <c r="F35" s="1">
        <f t="shared" si="4"/>
        <v>30.158767909748022</v>
      </c>
      <c r="G35" s="1">
        <f t="shared" si="4"/>
        <v>30.158767909748022</v>
      </c>
      <c r="H35" s="1">
        <f t="shared" si="3"/>
        <v>28.695773913443965</v>
      </c>
      <c r="I35" s="1">
        <f t="shared" si="3"/>
        <v>28.695773913443965</v>
      </c>
    </row>
    <row r="36" spans="1:9" x14ac:dyDescent="0.25">
      <c r="A36">
        <v>2.9</v>
      </c>
      <c r="B36" s="1">
        <f t="shared" si="1"/>
        <v>34.883439322903271</v>
      </c>
      <c r="C36" s="1">
        <f t="shared" si="1"/>
        <v>34.883439322903271</v>
      </c>
      <c r="D36" s="1">
        <f t="shared" si="2"/>
        <v>33.434524456659126</v>
      </c>
      <c r="E36" s="1">
        <f t="shared" si="2"/>
        <v>33.434524456659126</v>
      </c>
      <c r="F36" s="1">
        <f t="shared" si="4"/>
        <v>29.883439322903275</v>
      </c>
      <c r="G36" s="1">
        <f t="shared" si="4"/>
        <v>29.883439322903275</v>
      </c>
      <c r="H36" s="1">
        <f t="shared" si="3"/>
        <v>28.434524456659126</v>
      </c>
      <c r="I36" s="1">
        <f t="shared" si="3"/>
        <v>28.434524456659126</v>
      </c>
    </row>
    <row r="37" spans="1:9" x14ac:dyDescent="0.25">
      <c r="A37">
        <v>3</v>
      </c>
      <c r="B37" s="1">
        <f t="shared" si="1"/>
        <v>34.616570723566824</v>
      </c>
      <c r="C37" s="1">
        <f t="shared" si="1"/>
        <v>34.616570723566824</v>
      </c>
      <c r="D37" s="1">
        <f t="shared" si="2"/>
        <v>33.180903821477344</v>
      </c>
      <c r="E37" s="1">
        <f t="shared" si="2"/>
        <v>33.180903821477344</v>
      </c>
      <c r="F37" s="1">
        <f t="shared" si="4"/>
        <v>29.61657072356682</v>
      </c>
      <c r="G37" s="1">
        <f t="shared" si="4"/>
        <v>29.61657072356682</v>
      </c>
      <c r="H37" s="1">
        <f t="shared" si="3"/>
        <v>28.180903821477347</v>
      </c>
      <c r="I37" s="1">
        <f t="shared" si="3"/>
        <v>28.180903821477347</v>
      </c>
    </row>
    <row r="38" spans="1:9" x14ac:dyDescent="0.25">
      <c r="A38">
        <v>3.1</v>
      </c>
      <c r="B38" s="1">
        <f t="shared" si="1"/>
        <v>34.357657675023923</v>
      </c>
      <c r="C38" s="1">
        <f t="shared" si="1"/>
        <v>34.357657675023923</v>
      </c>
      <c r="D38" s="1">
        <f t="shared" si="2"/>
        <v>32.934479077258011</v>
      </c>
      <c r="E38" s="1">
        <f t="shared" si="2"/>
        <v>32.934479077258011</v>
      </c>
      <c r="F38" s="1">
        <f t="shared" si="4"/>
        <v>29.357657675023923</v>
      </c>
      <c r="G38" s="1">
        <f t="shared" si="4"/>
        <v>29.357657675023923</v>
      </c>
      <c r="H38" s="1">
        <f t="shared" si="3"/>
        <v>27.934479077258011</v>
      </c>
      <c r="I38" s="1">
        <f t="shared" si="3"/>
        <v>27.934479077258011</v>
      </c>
    </row>
    <row r="39" spans="1:9" x14ac:dyDescent="0.25">
      <c r="A39">
        <v>3.2</v>
      </c>
      <c r="B39" s="1">
        <f t="shared" si="1"/>
        <v>34.106239553946452</v>
      </c>
      <c r="C39" s="1">
        <f t="shared" si="1"/>
        <v>34.106239553946452</v>
      </c>
      <c r="D39" s="1">
        <f t="shared" si="2"/>
        <v>32.694853131595721</v>
      </c>
      <c r="E39" s="1">
        <f t="shared" si="2"/>
        <v>32.694853131595721</v>
      </c>
      <c r="F39" s="1">
        <f t="shared" si="4"/>
        <v>29.106239553946448</v>
      </c>
      <c r="G39" s="1">
        <f t="shared" si="4"/>
        <v>29.106239553946448</v>
      </c>
      <c r="H39" s="1">
        <f t="shared" si="3"/>
        <v>27.694853131595725</v>
      </c>
      <c r="I39" s="1">
        <f t="shared" si="3"/>
        <v>27.694853131595725</v>
      </c>
    </row>
    <row r="40" spans="1:9" x14ac:dyDescent="0.25">
      <c r="A40">
        <v>3.3</v>
      </c>
      <c r="B40" s="1">
        <f t="shared" ref="B40:C71" si="5">B$3-11-20*LOG(($A40+($O$4/1000/2))/1)</f>
        <v>33.861894618891043</v>
      </c>
      <c r="C40" s="1">
        <f t="shared" si="5"/>
        <v>33.861894618891043</v>
      </c>
      <c r="D40" s="1">
        <f t="shared" ref="D40:E71" si="6">D$3-11-20*LOG(($A40+($O$3/1000/2))/1)</f>
        <v>32.46166088069586</v>
      </c>
      <c r="E40" s="1">
        <f t="shared" si="6"/>
        <v>32.46166088069586</v>
      </c>
      <c r="F40" s="1">
        <f t="shared" si="4"/>
        <v>28.861894618891043</v>
      </c>
      <c r="G40" s="1">
        <f t="shared" si="4"/>
        <v>28.861894618891043</v>
      </c>
      <c r="H40" s="1">
        <f t="shared" ref="H40:I71" si="7">H$3-11-20*LOG(($A40+($O$3/1000/2))/1)</f>
        <v>27.46166088069586</v>
      </c>
      <c r="I40" s="1">
        <f t="shared" si="7"/>
        <v>27.46166088069586</v>
      </c>
    </row>
    <row r="41" spans="1:9" x14ac:dyDescent="0.25">
      <c r="A41">
        <v>3.4</v>
      </c>
      <c r="B41" s="1">
        <f t="shared" si="5"/>
        <v>33.624235753693057</v>
      </c>
      <c r="C41" s="1">
        <f t="shared" si="5"/>
        <v>33.624235753693057</v>
      </c>
      <c r="D41" s="1">
        <f t="shared" si="6"/>
        <v>32.234565863153421</v>
      </c>
      <c r="E41" s="1">
        <f t="shared" si="6"/>
        <v>32.234565863153421</v>
      </c>
      <c r="F41" s="1">
        <f t="shared" si="4"/>
        <v>28.624235753693061</v>
      </c>
      <c r="G41" s="1">
        <f t="shared" si="4"/>
        <v>28.624235753693061</v>
      </c>
      <c r="H41" s="1">
        <f t="shared" si="7"/>
        <v>27.234565863153417</v>
      </c>
      <c r="I41" s="1">
        <f t="shared" si="7"/>
        <v>27.234565863153417</v>
      </c>
    </row>
    <row r="42" spans="1:9" x14ac:dyDescent="0.25">
      <c r="A42">
        <v>3.5</v>
      </c>
      <c r="B42" s="1">
        <f t="shared" si="5"/>
        <v>33.39290677786817</v>
      </c>
      <c r="C42" s="1">
        <f t="shared" si="5"/>
        <v>33.39290677786817</v>
      </c>
      <c r="D42" s="1">
        <f t="shared" si="6"/>
        <v>32.013257340150219</v>
      </c>
      <c r="E42" s="1">
        <f t="shared" si="6"/>
        <v>32.013257340150219</v>
      </c>
      <c r="F42" s="1">
        <f t="shared" si="4"/>
        <v>28.39290677786817</v>
      </c>
      <c r="G42" s="1">
        <f t="shared" si="4"/>
        <v>28.39290677786817</v>
      </c>
      <c r="H42" s="1">
        <f t="shared" si="7"/>
        <v>27.013257340150219</v>
      </c>
      <c r="I42" s="1">
        <f t="shared" si="7"/>
        <v>27.013257340150219</v>
      </c>
    </row>
    <row r="43" spans="1:9" x14ac:dyDescent="0.25">
      <c r="A43">
        <v>3.6</v>
      </c>
      <c r="B43" s="1">
        <f t="shared" si="5"/>
        <v>33.167579235733619</v>
      </c>
      <c r="C43" s="1">
        <f t="shared" si="5"/>
        <v>33.167579235733619</v>
      </c>
      <c r="D43" s="1">
        <f t="shared" si="6"/>
        <v>31.797447738480091</v>
      </c>
      <c r="E43" s="1">
        <f t="shared" si="6"/>
        <v>31.797447738480091</v>
      </c>
      <c r="F43" s="1">
        <f t="shared" si="4"/>
        <v>28.167579235733619</v>
      </c>
      <c r="G43" s="1">
        <f t="shared" si="4"/>
        <v>28.167579235733619</v>
      </c>
      <c r="H43" s="1">
        <f t="shared" si="7"/>
        <v>26.797447738480091</v>
      </c>
      <c r="I43" s="1">
        <f t="shared" si="7"/>
        <v>26.797447738480091</v>
      </c>
    </row>
    <row r="44" spans="1:9" x14ac:dyDescent="0.25">
      <c r="A44">
        <v>3.7</v>
      </c>
      <c r="B44" s="1">
        <f t="shared" si="5"/>
        <v>32.94794959159487</v>
      </c>
      <c r="C44" s="1">
        <f t="shared" si="5"/>
        <v>32.94794959159487</v>
      </c>
      <c r="D44" s="1">
        <f t="shared" si="6"/>
        <v>31.586870403607584</v>
      </c>
      <c r="E44" s="1">
        <f t="shared" si="6"/>
        <v>31.586870403607584</v>
      </c>
      <c r="F44" s="1">
        <f t="shared" si="4"/>
        <v>27.94794959159487</v>
      </c>
      <c r="G44" s="1">
        <f t="shared" si="4"/>
        <v>27.94794959159487</v>
      </c>
      <c r="H44" s="1">
        <f t="shared" si="7"/>
        <v>26.586870403607584</v>
      </c>
      <c r="I44" s="1">
        <f t="shared" si="7"/>
        <v>26.586870403607584</v>
      </c>
    </row>
    <row r="45" spans="1:9" x14ac:dyDescent="0.25">
      <c r="A45">
        <v>3.8</v>
      </c>
      <c r="B45" s="1">
        <f t="shared" si="5"/>
        <v>32.733736770890808</v>
      </c>
      <c r="C45" s="1">
        <f t="shared" si="5"/>
        <v>32.733736770890808</v>
      </c>
      <c r="D45" s="1">
        <f t="shared" si="6"/>
        <v>31.381277618716172</v>
      </c>
      <c r="E45" s="1">
        <f t="shared" si="6"/>
        <v>31.381277618716172</v>
      </c>
      <c r="F45" s="1">
        <f t="shared" si="4"/>
        <v>27.733736770890808</v>
      </c>
      <c r="G45" s="1">
        <f t="shared" si="4"/>
        <v>27.733736770890808</v>
      </c>
      <c r="H45" s="1">
        <f t="shared" si="7"/>
        <v>26.381277618716172</v>
      </c>
      <c r="I45" s="1">
        <f t="shared" si="7"/>
        <v>26.381277618716172</v>
      </c>
    </row>
    <row r="46" spans="1:9" x14ac:dyDescent="0.25">
      <c r="A46">
        <v>3.9</v>
      </c>
      <c r="B46" s="1">
        <f t="shared" si="5"/>
        <v>32.524679997321378</v>
      </c>
      <c r="C46" s="1">
        <f t="shared" si="5"/>
        <v>32.524679997321378</v>
      </c>
      <c r="D46" s="1">
        <f t="shared" si="6"/>
        <v>31.180438852833362</v>
      </c>
      <c r="E46" s="1">
        <f t="shared" si="6"/>
        <v>31.180438852833362</v>
      </c>
      <c r="F46" s="1">
        <f t="shared" si="4"/>
        <v>27.524679997321378</v>
      </c>
      <c r="G46" s="1">
        <f t="shared" si="4"/>
        <v>27.524679997321378</v>
      </c>
      <c r="H46" s="1">
        <f t="shared" si="7"/>
        <v>26.180438852833362</v>
      </c>
      <c r="I46" s="1">
        <f t="shared" si="7"/>
        <v>26.180438852833362</v>
      </c>
    </row>
    <row r="47" spans="1:9" x14ac:dyDescent="0.25">
      <c r="A47">
        <v>4</v>
      </c>
      <c r="B47" s="1">
        <f t="shared" si="5"/>
        <v>32.320536884206533</v>
      </c>
      <c r="C47" s="1">
        <f t="shared" si="5"/>
        <v>32.320536884206533</v>
      </c>
      <c r="D47" s="1">
        <f t="shared" si="6"/>
        <v>30.984139206961387</v>
      </c>
      <c r="E47" s="1">
        <f t="shared" si="6"/>
        <v>30.984139206961387</v>
      </c>
      <c r="F47" s="1">
        <f t="shared" si="4"/>
        <v>27.320536884206529</v>
      </c>
      <c r="G47" s="1">
        <f t="shared" si="4"/>
        <v>27.320536884206529</v>
      </c>
      <c r="H47" s="1">
        <f t="shared" si="7"/>
        <v>25.984139206961387</v>
      </c>
      <c r="I47" s="1">
        <f t="shared" si="7"/>
        <v>25.984139206961387</v>
      </c>
    </row>
    <row r="48" spans="1:9" x14ac:dyDescent="0.25">
      <c r="A48">
        <v>4.0999999999999996</v>
      </c>
      <c r="B48" s="1">
        <f t="shared" si="5"/>
        <v>32.121081745038666</v>
      </c>
      <c r="C48" s="1">
        <f t="shared" si="5"/>
        <v>32.121081745038666</v>
      </c>
      <c r="D48" s="1">
        <f t="shared" si="6"/>
        <v>30.792178031950659</v>
      </c>
      <c r="E48" s="1">
        <f t="shared" si="6"/>
        <v>30.792178031950659</v>
      </c>
      <c r="F48" s="1">
        <f t="shared" si="4"/>
        <v>27.121081745038666</v>
      </c>
      <c r="G48" s="1">
        <f t="shared" si="4"/>
        <v>27.121081745038666</v>
      </c>
      <c r="H48" s="1">
        <f t="shared" si="7"/>
        <v>25.792178031950659</v>
      </c>
      <c r="I48" s="1">
        <f t="shared" si="7"/>
        <v>25.792178031950659</v>
      </c>
    </row>
    <row r="49" spans="1:9" x14ac:dyDescent="0.25">
      <c r="A49">
        <v>4.2</v>
      </c>
      <c r="B49" s="1">
        <f t="shared" si="5"/>
        <v>31.926104093698363</v>
      </c>
      <c r="C49" s="1">
        <f t="shared" si="5"/>
        <v>31.926104093698363</v>
      </c>
      <c r="D49" s="1">
        <f t="shared" si="6"/>
        <v>30.604367695829268</v>
      </c>
      <c r="E49" s="1">
        <f t="shared" si="6"/>
        <v>30.604367695829268</v>
      </c>
      <c r="F49" s="1">
        <f t="shared" si="4"/>
        <v>26.926104093698363</v>
      </c>
      <c r="G49" s="1">
        <f t="shared" si="4"/>
        <v>26.926104093698363</v>
      </c>
      <c r="H49" s="1">
        <f t="shared" si="7"/>
        <v>25.604367695829268</v>
      </c>
      <c r="I49" s="1">
        <f t="shared" si="7"/>
        <v>25.604367695829268</v>
      </c>
    </row>
    <row r="50" spans="1:9" x14ac:dyDescent="0.25">
      <c r="A50">
        <v>4.3</v>
      </c>
      <c r="B50" s="1">
        <f t="shared" si="5"/>
        <v>31.735407309342648</v>
      </c>
      <c r="C50" s="1">
        <f t="shared" si="5"/>
        <v>31.735407309342648</v>
      </c>
      <c r="D50" s="1">
        <f t="shared" si="6"/>
        <v>30.420532481604695</v>
      </c>
      <c r="E50" s="1">
        <f t="shared" si="6"/>
        <v>30.420532481604695</v>
      </c>
      <c r="F50" s="1">
        <f t="shared" si="4"/>
        <v>26.735407309342648</v>
      </c>
      <c r="G50" s="1">
        <f t="shared" si="4"/>
        <v>26.735407309342648</v>
      </c>
      <c r="H50" s="1">
        <f t="shared" si="7"/>
        <v>25.420532481604695</v>
      </c>
      <c r="I50" s="1">
        <f t="shared" si="7"/>
        <v>25.420532481604695</v>
      </c>
    </row>
    <row r="51" spans="1:9" x14ac:dyDescent="0.25">
      <c r="A51">
        <v>4.4000000000000004</v>
      </c>
      <c r="B51" s="1">
        <f t="shared" si="5"/>
        <v>31.548807444734486</v>
      </c>
      <c r="C51" s="1">
        <f t="shared" si="5"/>
        <v>31.548807444734486</v>
      </c>
      <c r="D51" s="1">
        <f t="shared" si="6"/>
        <v>30.240507599308884</v>
      </c>
      <c r="E51" s="1">
        <f t="shared" si="6"/>
        <v>30.240507599308884</v>
      </c>
      <c r="F51" s="1">
        <f t="shared" si="4"/>
        <v>26.548807444734486</v>
      </c>
      <c r="G51" s="1">
        <f t="shared" si="4"/>
        <v>26.548807444734486</v>
      </c>
      <c r="H51" s="1">
        <f t="shared" si="7"/>
        <v>25.240507599308884</v>
      </c>
      <c r="I51" s="1">
        <f t="shared" si="7"/>
        <v>25.240507599308884</v>
      </c>
    </row>
    <row r="52" spans="1:9" x14ac:dyDescent="0.25">
      <c r="A52">
        <v>4.5</v>
      </c>
      <c r="B52" s="1">
        <f t="shared" si="5"/>
        <v>31.366132159908716</v>
      </c>
      <c r="C52" s="1">
        <f t="shared" si="5"/>
        <v>31.366132159908716</v>
      </c>
      <c r="D52" s="1">
        <f t="shared" si="6"/>
        <v>30.064138298365116</v>
      </c>
      <c r="E52" s="1">
        <f t="shared" si="6"/>
        <v>30.064138298365116</v>
      </c>
      <c r="F52" s="1">
        <f t="shared" si="4"/>
        <v>26.366132159908716</v>
      </c>
      <c r="G52" s="1">
        <f t="shared" si="4"/>
        <v>26.366132159908716</v>
      </c>
      <c r="H52" s="1">
        <f t="shared" si="7"/>
        <v>25.064138298365116</v>
      </c>
      <c r="I52" s="1">
        <f t="shared" si="7"/>
        <v>25.064138298365116</v>
      </c>
    </row>
    <row r="53" spans="1:9" x14ac:dyDescent="0.25">
      <c r="A53">
        <v>4.5999999999999996</v>
      </c>
      <c r="B53" s="1">
        <f t="shared" si="5"/>
        <v>31.187219765680652</v>
      </c>
      <c r="C53" s="1">
        <f t="shared" si="5"/>
        <v>31.187219765680652</v>
      </c>
      <c r="D53" s="1">
        <f t="shared" si="6"/>
        <v>29.891279068294992</v>
      </c>
      <c r="E53" s="1">
        <f t="shared" si="6"/>
        <v>29.891279068294992</v>
      </c>
      <c r="F53" s="1">
        <f t="shared" si="4"/>
        <v>26.187219765680652</v>
      </c>
      <c r="G53" s="1">
        <f t="shared" si="4"/>
        <v>26.187219765680652</v>
      </c>
      <c r="H53" s="1">
        <f t="shared" si="7"/>
        <v>24.891279068294992</v>
      </c>
      <c r="I53" s="1">
        <f t="shared" si="7"/>
        <v>24.891279068294992</v>
      </c>
    </row>
    <row r="54" spans="1:9" x14ac:dyDescent="0.25">
      <c r="A54">
        <v>4.7</v>
      </c>
      <c r="B54" s="1">
        <f t="shared" si="5"/>
        <v>31.011918363693251</v>
      </c>
      <c r="C54" s="1">
        <f t="shared" si="5"/>
        <v>31.011918363693251</v>
      </c>
      <c r="D54" s="1">
        <f t="shared" si="6"/>
        <v>29.721792917420892</v>
      </c>
      <c r="E54" s="1">
        <f t="shared" si="6"/>
        <v>29.721792917420892</v>
      </c>
      <c r="F54" s="1">
        <f t="shared" si="4"/>
        <v>26.011918363693251</v>
      </c>
      <c r="G54" s="1">
        <f t="shared" si="4"/>
        <v>26.011918363693251</v>
      </c>
      <c r="H54" s="1">
        <f t="shared" si="7"/>
        <v>24.721792917420892</v>
      </c>
      <c r="I54" s="1">
        <f t="shared" si="7"/>
        <v>24.721792917420892</v>
      </c>
    </row>
    <row r="55" spans="1:9" x14ac:dyDescent="0.25">
      <c r="A55">
        <v>4.8</v>
      </c>
      <c r="B55" s="1">
        <f t="shared" si="5"/>
        <v>30.840085071541417</v>
      </c>
      <c r="C55" s="1">
        <f t="shared" si="5"/>
        <v>30.840085071541417</v>
      </c>
      <c r="D55" s="1">
        <f t="shared" si="6"/>
        <v>29.555550720605396</v>
      </c>
      <c r="E55" s="1">
        <f t="shared" si="6"/>
        <v>29.555550720605396</v>
      </c>
      <c r="F55" s="1">
        <f t="shared" si="4"/>
        <v>25.840085071541417</v>
      </c>
      <c r="G55" s="1">
        <f t="shared" si="4"/>
        <v>25.840085071541417</v>
      </c>
      <c r="H55" s="1">
        <f t="shared" si="7"/>
        <v>24.555550720605396</v>
      </c>
      <c r="I55" s="1">
        <f t="shared" si="7"/>
        <v>24.555550720605396</v>
      </c>
    </row>
    <row r="56" spans="1:9" x14ac:dyDescent="0.25">
      <c r="A56">
        <v>4.9000000000000004</v>
      </c>
      <c r="B56" s="1">
        <f t="shared" si="5"/>
        <v>30.671585323068904</v>
      </c>
      <c r="C56" s="1">
        <f t="shared" si="5"/>
        <v>30.671585323068904</v>
      </c>
      <c r="D56" s="1">
        <f t="shared" si="6"/>
        <v>29.392430628247141</v>
      </c>
      <c r="E56" s="1">
        <f t="shared" si="6"/>
        <v>29.392430628247141</v>
      </c>
      <c r="F56" s="1">
        <f t="shared" si="4"/>
        <v>25.671585323068904</v>
      </c>
      <c r="G56" s="1">
        <f t="shared" si="4"/>
        <v>25.671585323068904</v>
      </c>
      <c r="H56" s="1">
        <f t="shared" si="7"/>
        <v>24.392430628247141</v>
      </c>
      <c r="I56" s="1">
        <f t="shared" si="7"/>
        <v>24.392430628247141</v>
      </c>
    </row>
    <row r="57" spans="1:9" x14ac:dyDescent="0.25">
      <c r="A57">
        <v>5</v>
      </c>
      <c r="B57" s="1">
        <f t="shared" si="5"/>
        <v>30.506292235252811</v>
      </c>
      <c r="C57" s="1">
        <f t="shared" si="5"/>
        <v>30.506292235252811</v>
      </c>
      <c r="D57" s="1">
        <f t="shared" si="6"/>
        <v>29.232317529756884</v>
      </c>
      <c r="E57" s="1">
        <f t="shared" si="6"/>
        <v>29.232317529756884</v>
      </c>
      <c r="F57" s="1">
        <f t="shared" si="4"/>
        <v>25.506292235252811</v>
      </c>
      <c r="G57" s="1">
        <f t="shared" si="4"/>
        <v>25.506292235252811</v>
      </c>
      <c r="H57" s="1">
        <f t="shared" si="7"/>
        <v>24.232317529756884</v>
      </c>
      <c r="I57" s="1">
        <f t="shared" si="7"/>
        <v>24.232317529756884</v>
      </c>
    </row>
    <row r="58" spans="1:9" x14ac:dyDescent="0.25">
      <c r="A58">
        <v>5.0999999999999996</v>
      </c>
      <c r="B58" s="1">
        <f t="shared" si="5"/>
        <v>30.344086034213419</v>
      </c>
      <c r="C58" s="1">
        <f t="shared" si="5"/>
        <v>30.344086034213419</v>
      </c>
      <c r="D58" s="1">
        <f t="shared" si="6"/>
        <v>29.075102565596033</v>
      </c>
      <c r="E58" s="1">
        <f t="shared" si="6"/>
        <v>29.075102565596033</v>
      </c>
      <c r="F58" s="1">
        <f t="shared" si="4"/>
        <v>25.344086034213419</v>
      </c>
      <c r="G58" s="1">
        <f t="shared" si="4"/>
        <v>25.344086034213419</v>
      </c>
      <c r="H58" s="1">
        <f t="shared" si="7"/>
        <v>24.075102565596033</v>
      </c>
      <c r="I58" s="1">
        <f t="shared" si="7"/>
        <v>24.075102565596033</v>
      </c>
    </row>
    <row r="59" spans="1:9" x14ac:dyDescent="0.25">
      <c r="A59">
        <v>5.2</v>
      </c>
      <c r="B59" s="1">
        <f t="shared" si="5"/>
        <v>30.184853533844588</v>
      </c>
      <c r="C59" s="1">
        <f t="shared" si="5"/>
        <v>30.184853533844588</v>
      </c>
      <c r="D59" s="1">
        <f t="shared" si="6"/>
        <v>28.920682682696793</v>
      </c>
      <c r="E59" s="1">
        <f t="shared" si="6"/>
        <v>28.920682682696793</v>
      </c>
      <c r="F59" s="1">
        <f t="shared" si="4"/>
        <v>25.184853533844588</v>
      </c>
      <c r="G59" s="1">
        <f t="shared" si="4"/>
        <v>25.184853533844588</v>
      </c>
      <c r="H59" s="1">
        <f t="shared" si="7"/>
        <v>23.920682682696793</v>
      </c>
      <c r="I59" s="1">
        <f t="shared" si="7"/>
        <v>23.920682682696793</v>
      </c>
    </row>
    <row r="60" spans="1:9" x14ac:dyDescent="0.25">
      <c r="A60">
        <v>5.3</v>
      </c>
      <c r="B60" s="1">
        <f t="shared" si="5"/>
        <v>30.028487661380161</v>
      </c>
      <c r="C60" s="1">
        <f t="shared" si="5"/>
        <v>30.028487661380161</v>
      </c>
      <c r="D60" s="1">
        <f t="shared" si="6"/>
        <v>28.768960228716363</v>
      </c>
      <c r="E60" s="1">
        <f t="shared" si="6"/>
        <v>28.768960228716363</v>
      </c>
      <c r="F60" s="1">
        <f t="shared" si="4"/>
        <v>25.028487661380161</v>
      </c>
      <c r="G60" s="1">
        <f t="shared" si="4"/>
        <v>25.028487661380161</v>
      </c>
      <c r="H60" s="1">
        <f t="shared" si="7"/>
        <v>23.768960228716363</v>
      </c>
      <c r="I60" s="1">
        <f t="shared" si="7"/>
        <v>23.768960228716363</v>
      </c>
    </row>
    <row r="61" spans="1:9" x14ac:dyDescent="0.25">
      <c r="A61">
        <v>5.4</v>
      </c>
      <c r="B61" s="1">
        <f t="shared" si="5"/>
        <v>29.874887024915331</v>
      </c>
      <c r="C61" s="1">
        <f t="shared" si="5"/>
        <v>29.874887024915331</v>
      </c>
      <c r="D61" s="1">
        <f t="shared" si="6"/>
        <v>28.619842581124523</v>
      </c>
      <c r="E61" s="1">
        <f t="shared" si="6"/>
        <v>28.619842581124523</v>
      </c>
      <c r="F61" s="1">
        <f t="shared" si="4"/>
        <v>24.874887024915331</v>
      </c>
      <c r="G61" s="1">
        <f t="shared" si="4"/>
        <v>24.874887024915331</v>
      </c>
      <c r="H61" s="1">
        <f t="shared" si="7"/>
        <v>23.619842581124523</v>
      </c>
      <c r="I61" s="1">
        <f t="shared" si="7"/>
        <v>23.619842581124523</v>
      </c>
    </row>
    <row r="62" spans="1:9" x14ac:dyDescent="0.25">
      <c r="A62">
        <v>5.5</v>
      </c>
      <c r="B62" s="1">
        <f t="shared" si="5"/>
        <v>29.723955518508149</v>
      </c>
      <c r="C62" s="1">
        <f t="shared" si="5"/>
        <v>29.723955518508149</v>
      </c>
      <c r="D62" s="1">
        <f t="shared" si="6"/>
        <v>28.473241807596494</v>
      </c>
      <c r="E62" s="1">
        <f t="shared" si="6"/>
        <v>28.473241807596494</v>
      </c>
      <c r="F62" s="1">
        <f t="shared" si="4"/>
        <v>24.723955518508149</v>
      </c>
      <c r="G62" s="1">
        <f t="shared" si="4"/>
        <v>24.723955518508149</v>
      </c>
      <c r="H62" s="1">
        <f t="shared" si="7"/>
        <v>23.473241807596494</v>
      </c>
      <c r="I62" s="1">
        <f t="shared" si="7"/>
        <v>23.473241807596494</v>
      </c>
    </row>
    <row r="63" spans="1:9" x14ac:dyDescent="0.25">
      <c r="A63">
        <v>5.6</v>
      </c>
      <c r="B63" s="1">
        <f t="shared" si="5"/>
        <v>29.575601961009326</v>
      </c>
      <c r="C63" s="1">
        <f t="shared" si="5"/>
        <v>29.575601961009326</v>
      </c>
      <c r="D63" s="1">
        <f t="shared" si="6"/>
        <v>28.329074354593004</v>
      </c>
      <c r="E63" s="1">
        <f t="shared" si="6"/>
        <v>28.329074354593004</v>
      </c>
      <c r="F63" s="1">
        <f t="shared" si="4"/>
        <v>24.575601961009326</v>
      </c>
      <c r="G63" s="1">
        <f t="shared" si="4"/>
        <v>24.575601961009326</v>
      </c>
      <c r="H63" s="1">
        <f t="shared" si="7"/>
        <v>23.329074354593004</v>
      </c>
      <c r="I63" s="1">
        <f t="shared" si="7"/>
        <v>23.329074354593004</v>
      </c>
    </row>
    <row r="64" spans="1:9" x14ac:dyDescent="0.25">
      <c r="A64">
        <v>5.7</v>
      </c>
      <c r="B64" s="1">
        <f t="shared" si="5"/>
        <v>29.429739765221505</v>
      </c>
      <c r="C64" s="1">
        <f t="shared" si="5"/>
        <v>29.429739765221505</v>
      </c>
      <c r="D64" s="1">
        <f t="shared" si="6"/>
        <v>28.187260761365934</v>
      </c>
      <c r="E64" s="1">
        <f t="shared" si="6"/>
        <v>28.187260761365934</v>
      </c>
      <c r="F64" s="1">
        <f t="shared" si="4"/>
        <v>24.429739765221505</v>
      </c>
      <c r="G64" s="1">
        <f t="shared" si="4"/>
        <v>24.429739765221505</v>
      </c>
      <c r="H64" s="1">
        <f t="shared" si="7"/>
        <v>23.187260761365934</v>
      </c>
      <c r="I64" s="1">
        <f t="shared" si="7"/>
        <v>23.187260761365934</v>
      </c>
    </row>
    <row r="65" spans="1:9" x14ac:dyDescent="0.25">
      <c r="A65">
        <v>5.8</v>
      </c>
      <c r="B65" s="1">
        <f t="shared" si="5"/>
        <v>29.286286634381973</v>
      </c>
      <c r="C65" s="1">
        <f t="shared" si="5"/>
        <v>29.286286634381973</v>
      </c>
      <c r="D65" s="1">
        <f t="shared" si="6"/>
        <v>28.047725396938485</v>
      </c>
      <c r="E65" s="1">
        <f t="shared" si="6"/>
        <v>28.047725396938485</v>
      </c>
      <c r="F65" s="1">
        <f t="shared" si="4"/>
        <v>24.286286634381973</v>
      </c>
      <c r="G65" s="1">
        <f t="shared" si="4"/>
        <v>24.286286634381973</v>
      </c>
      <c r="H65" s="1">
        <f t="shared" si="7"/>
        <v>23.047725396938485</v>
      </c>
      <c r="I65" s="1">
        <f t="shared" si="7"/>
        <v>23.047725396938485</v>
      </c>
    </row>
    <row r="66" spans="1:9" x14ac:dyDescent="0.25">
      <c r="A66">
        <v>5.9</v>
      </c>
      <c r="B66" s="1">
        <f t="shared" si="5"/>
        <v>29.145164283305029</v>
      </c>
      <c r="C66" s="1">
        <f t="shared" si="5"/>
        <v>29.145164283305029</v>
      </c>
      <c r="D66" s="1">
        <f t="shared" si="6"/>
        <v>27.910396217880145</v>
      </c>
      <c r="E66" s="1">
        <f t="shared" si="6"/>
        <v>27.910396217880145</v>
      </c>
      <c r="F66" s="1">
        <f t="shared" si="4"/>
        <v>24.145164283305029</v>
      </c>
      <c r="G66" s="1">
        <f t="shared" si="4"/>
        <v>24.145164283305029</v>
      </c>
      <c r="H66" s="1">
        <f t="shared" si="7"/>
        <v>22.910396217880145</v>
      </c>
      <c r="I66" s="1">
        <f t="shared" si="7"/>
        <v>22.910396217880145</v>
      </c>
    </row>
    <row r="67" spans="1:9" x14ac:dyDescent="0.25">
      <c r="A67">
        <v>6</v>
      </c>
      <c r="B67" s="1">
        <f t="shared" si="5"/>
        <v>29.006298181817989</v>
      </c>
      <c r="C67" s="1">
        <f t="shared" si="5"/>
        <v>29.006298181817989</v>
      </c>
      <c r="D67" s="1">
        <f t="shared" si="6"/>
        <v>27.775204544934212</v>
      </c>
      <c r="E67" s="1">
        <f t="shared" si="6"/>
        <v>27.775204544934212</v>
      </c>
      <c r="F67" s="1">
        <f t="shared" si="4"/>
        <v>24.006298181817989</v>
      </c>
      <c r="G67" s="1">
        <f t="shared" si="4"/>
        <v>24.006298181817989</v>
      </c>
      <c r="H67" s="1">
        <f t="shared" si="7"/>
        <v>22.775204544934212</v>
      </c>
      <c r="I67" s="1">
        <f t="shared" si="7"/>
        <v>22.775204544934212</v>
      </c>
    </row>
    <row r="68" spans="1:9" x14ac:dyDescent="0.25">
      <c r="A68">
        <v>6.1</v>
      </c>
      <c r="B68" s="1">
        <f t="shared" si="5"/>
        <v>28.869617318385899</v>
      </c>
      <c r="C68" s="1">
        <f t="shared" si="5"/>
        <v>28.869617318385899</v>
      </c>
      <c r="D68" s="1">
        <f t="shared" si="6"/>
        <v>27.642084856764093</v>
      </c>
      <c r="E68" s="1">
        <f t="shared" si="6"/>
        <v>27.642084856764093</v>
      </c>
      <c r="F68" s="1">
        <f t="shared" si="4"/>
        <v>23.869617318385899</v>
      </c>
      <c r="G68" s="1">
        <f t="shared" si="4"/>
        <v>23.869617318385899</v>
      </c>
      <c r="H68" s="1">
        <f t="shared" si="7"/>
        <v>22.642084856764093</v>
      </c>
      <c r="I68" s="1">
        <f t="shared" si="7"/>
        <v>22.642084856764093</v>
      </c>
    </row>
    <row r="69" spans="1:9" x14ac:dyDescent="0.25">
      <c r="A69">
        <v>6.2</v>
      </c>
      <c r="B69" s="1">
        <f t="shared" si="5"/>
        <v>28.735053982047901</v>
      </c>
      <c r="C69" s="1">
        <f t="shared" si="5"/>
        <v>28.735053982047901</v>
      </c>
      <c r="D69" s="1">
        <f t="shared" si="6"/>
        <v>27.510974599267744</v>
      </c>
      <c r="E69" s="1">
        <f t="shared" si="6"/>
        <v>27.510974599267744</v>
      </c>
      <c r="F69" s="1">
        <f t="shared" si="4"/>
        <v>23.735053982047901</v>
      </c>
      <c r="G69" s="1">
        <f t="shared" si="4"/>
        <v>23.735053982047901</v>
      </c>
      <c r="H69" s="1">
        <f t="shared" si="7"/>
        <v>22.510974599267744</v>
      </c>
      <c r="I69" s="1">
        <f t="shared" si="7"/>
        <v>22.510974599267744</v>
      </c>
    </row>
    <row r="70" spans="1:9" x14ac:dyDescent="0.25">
      <c r="A70">
        <v>6.3</v>
      </c>
      <c r="B70" s="1">
        <f t="shared" si="5"/>
        <v>28.60254356098908</v>
      </c>
      <c r="C70" s="1">
        <f t="shared" si="5"/>
        <v>28.60254356098908</v>
      </c>
      <c r="D70" s="1">
        <f t="shared" si="6"/>
        <v>27.381814009071135</v>
      </c>
      <c r="E70" s="1">
        <f t="shared" si="6"/>
        <v>27.381814009071135</v>
      </c>
      <c r="F70" s="1">
        <f t="shared" si="4"/>
        <v>23.60254356098908</v>
      </c>
      <c r="G70" s="1">
        <f t="shared" si="4"/>
        <v>23.60254356098908</v>
      </c>
      <c r="H70" s="1">
        <f t="shared" si="7"/>
        <v>22.381814009071135</v>
      </c>
      <c r="I70" s="1">
        <f t="shared" si="7"/>
        <v>22.381814009071135</v>
      </c>
    </row>
    <row r="71" spans="1:9" x14ac:dyDescent="0.25">
      <c r="A71">
        <v>6.4</v>
      </c>
      <c r="B71" s="1">
        <f t="shared" si="5"/>
        <v>28.472024356247644</v>
      </c>
      <c r="C71" s="1">
        <f t="shared" si="5"/>
        <v>28.472024356247644</v>
      </c>
      <c r="D71" s="1">
        <f t="shared" si="6"/>
        <v>27.254545949953997</v>
      </c>
      <c r="E71" s="1">
        <f t="shared" si="6"/>
        <v>27.254545949953997</v>
      </c>
      <c r="F71" s="1">
        <f t="shared" si="4"/>
        <v>23.472024356247644</v>
      </c>
      <c r="G71" s="1">
        <f t="shared" si="4"/>
        <v>23.472024356247644</v>
      </c>
      <c r="H71" s="1">
        <f t="shared" si="7"/>
        <v>22.254545949953997</v>
      </c>
      <c r="I71" s="1">
        <f t="shared" si="7"/>
        <v>22.254545949953997</v>
      </c>
    </row>
    <row r="72" spans="1:9" x14ac:dyDescent="0.25">
      <c r="A72">
        <v>6.5</v>
      </c>
      <c r="B72" s="1">
        <f t="shared" ref="B72:C107" si="8">B$3-11-20*LOG(($A72+($O$4/1000/2))/1)</f>
        <v>28.343437409212932</v>
      </c>
      <c r="C72" s="1">
        <f t="shared" si="8"/>
        <v>28.343437409212932</v>
      </c>
      <c r="D72" s="1">
        <f t="shared" ref="D72:E107" si="9">D$3-11-20*LOG(($A72+($O$3/1000/2))/1)</f>
        <v>27.129115761087299</v>
      </c>
      <c r="E72" s="1">
        <f t="shared" si="9"/>
        <v>27.129115761087299</v>
      </c>
      <c r="F72" s="1">
        <f t="shared" si="4"/>
        <v>23.343437409212932</v>
      </c>
      <c r="G72" s="1">
        <f t="shared" si="4"/>
        <v>23.343437409212932</v>
      </c>
      <c r="H72" s="1">
        <f t="shared" ref="H72:I107" si="10">H$3-11-20*LOG(($A72+($O$3/1000/2))/1)</f>
        <v>22.129115761087299</v>
      </c>
      <c r="I72" s="1">
        <f t="shared" si="10"/>
        <v>22.129115761087299</v>
      </c>
    </row>
    <row r="73" spans="1:9" x14ac:dyDescent="0.25">
      <c r="A73">
        <v>6.6</v>
      </c>
      <c r="B73" s="1">
        <f t="shared" si="8"/>
        <v>28.216726341706998</v>
      </c>
      <c r="C73" s="1">
        <f t="shared" si="8"/>
        <v>28.216726341706998</v>
      </c>
      <c r="D73" s="1">
        <f t="shared" si="9"/>
        <v>27.005471116073444</v>
      </c>
      <c r="E73" s="1">
        <f t="shared" si="9"/>
        <v>27.005471116073444</v>
      </c>
      <c r="F73" s="1">
        <f t="shared" si="4"/>
        <v>23.216726341706998</v>
      </c>
      <c r="G73" s="1">
        <f t="shared" si="4"/>
        <v>23.216726341706998</v>
      </c>
      <c r="H73" s="1">
        <f t="shared" si="10"/>
        <v>22.005471116073444</v>
      </c>
      <c r="I73" s="1">
        <f t="shared" si="10"/>
        <v>22.005471116073444</v>
      </c>
    </row>
    <row r="74" spans="1:9" x14ac:dyDescent="0.25">
      <c r="A74">
        <v>6.7</v>
      </c>
      <c r="B74" s="1">
        <f t="shared" si="8"/>
        <v>28.091837207564133</v>
      </c>
      <c r="C74" s="1">
        <f t="shared" si="8"/>
        <v>28.091837207564133</v>
      </c>
      <c r="D74" s="1">
        <f t="shared" si="9"/>
        <v>26.883561891879403</v>
      </c>
      <c r="E74" s="1">
        <f t="shared" si="9"/>
        <v>26.883561891879403</v>
      </c>
      <c r="F74" s="1">
        <f t="shared" si="4"/>
        <v>23.091837207564133</v>
      </c>
      <c r="G74" s="1">
        <f t="shared" si="4"/>
        <v>23.091837207564133</v>
      </c>
      <c r="H74" s="1">
        <f t="shared" si="10"/>
        <v>21.883561891879403</v>
      </c>
      <c r="I74" s="1">
        <f t="shared" si="10"/>
        <v>21.883561891879403</v>
      </c>
    </row>
    <row r="75" spans="1:9" x14ac:dyDescent="0.25">
      <c r="A75">
        <v>6.8</v>
      </c>
      <c r="B75" s="1">
        <f t="shared" si="8"/>
        <v>27.968718354730228</v>
      </c>
      <c r="C75" s="1">
        <f t="shared" si="8"/>
        <v>27.968718354730228</v>
      </c>
      <c r="D75" s="1">
        <f t="shared" si="9"/>
        <v>26.763340046841101</v>
      </c>
      <c r="E75" s="1">
        <f t="shared" si="9"/>
        <v>26.763340046841101</v>
      </c>
      <c r="F75" s="1">
        <f t="shared" si="4"/>
        <v>22.968718354730228</v>
      </c>
      <c r="G75" s="1">
        <f t="shared" si="4"/>
        <v>22.968718354730228</v>
      </c>
      <c r="H75" s="1">
        <f t="shared" si="10"/>
        <v>21.763340046841101</v>
      </c>
      <c r="I75" s="1">
        <f t="shared" si="10"/>
        <v>21.763340046841101</v>
      </c>
    </row>
    <row r="76" spans="1:9" x14ac:dyDescent="0.25">
      <c r="A76">
        <v>6.9</v>
      </c>
      <c r="B76" s="1">
        <f t="shared" si="8"/>
        <v>27.84732029699984</v>
      </c>
      <c r="C76" s="1">
        <f t="shared" si="8"/>
        <v>27.84732029699984</v>
      </c>
      <c r="D76" s="1">
        <f t="shared" si="9"/>
        <v>26.644759506995989</v>
      </c>
      <c r="E76" s="1">
        <f t="shared" si="9"/>
        <v>26.644759506995989</v>
      </c>
      <c r="F76" s="1">
        <f t="shared" si="4"/>
        <v>22.84732029699984</v>
      </c>
      <c r="G76" s="1">
        <f t="shared" si="4"/>
        <v>22.84732029699984</v>
      </c>
      <c r="H76" s="1">
        <f t="shared" si="10"/>
        <v>21.644759506995989</v>
      </c>
      <c r="I76" s="1">
        <f t="shared" si="10"/>
        <v>21.644759506995989</v>
      </c>
    </row>
    <row r="77" spans="1:9" x14ac:dyDescent="0.25">
      <c r="A77">
        <v>7</v>
      </c>
      <c r="B77" s="1">
        <f t="shared" si="8"/>
        <v>27.727595594593687</v>
      </c>
      <c r="C77" s="1">
        <f t="shared" si="8"/>
        <v>27.727595594593687</v>
      </c>
      <c r="D77" s="1">
        <f t="shared" si="9"/>
        <v>26.527776060070654</v>
      </c>
      <c r="E77" s="1">
        <f t="shared" si="9"/>
        <v>26.527776060070654</v>
      </c>
      <c r="F77" s="1">
        <f t="shared" si="4"/>
        <v>22.727595594593687</v>
      </c>
      <c r="G77" s="1">
        <f t="shared" si="4"/>
        <v>22.727595594593687</v>
      </c>
      <c r="H77" s="1">
        <f t="shared" si="10"/>
        <v>21.527776060070654</v>
      </c>
      <c r="I77" s="1">
        <f t="shared" si="10"/>
        <v>21.527776060070654</v>
      </c>
    </row>
    <row r="78" spans="1:9" x14ac:dyDescent="0.25">
      <c r="A78">
        <v>7.1</v>
      </c>
      <c r="B78" s="1">
        <f t="shared" si="8"/>
        <v>27.609498742855457</v>
      </c>
      <c r="C78" s="1">
        <f t="shared" si="8"/>
        <v>27.609498742855457</v>
      </c>
      <c r="D78" s="1">
        <f t="shared" si="9"/>
        <v>26.412347256513147</v>
      </c>
      <c r="E78" s="1">
        <f t="shared" si="9"/>
        <v>26.412347256513147</v>
      </c>
      <c r="F78" s="1">
        <f t="shared" si="4"/>
        <v>22.609498742855457</v>
      </c>
      <c r="G78" s="1">
        <f t="shared" si="4"/>
        <v>22.609498742855457</v>
      </c>
      <c r="H78" s="1">
        <f t="shared" si="10"/>
        <v>21.412347256513147</v>
      </c>
      <c r="I78" s="1">
        <f t="shared" si="10"/>
        <v>21.412347256513147</v>
      </c>
    </row>
    <row r="79" spans="1:9" x14ac:dyDescent="0.25">
      <c r="A79">
        <v>7.2</v>
      </c>
      <c r="B79" s="1">
        <f t="shared" si="8"/>
        <v>27.492986068414215</v>
      </c>
      <c r="C79" s="1">
        <f t="shared" si="8"/>
        <v>27.492986068414215</v>
      </c>
      <c r="D79" s="1">
        <f t="shared" si="9"/>
        <v>26.298432317015518</v>
      </c>
      <c r="E79" s="1">
        <f t="shared" si="9"/>
        <v>26.298432317015518</v>
      </c>
      <c r="F79" s="1">
        <f t="shared" si="4"/>
        <v>22.492986068414215</v>
      </c>
      <c r="G79" s="1">
        <f t="shared" si="4"/>
        <v>22.492986068414215</v>
      </c>
      <c r="H79" s="1">
        <f t="shared" si="10"/>
        <v>21.298432317015518</v>
      </c>
      <c r="I79" s="1">
        <f t="shared" si="10"/>
        <v>21.298432317015518</v>
      </c>
    </row>
    <row r="80" spans="1:9" x14ac:dyDescent="0.25">
      <c r="A80">
        <v>7.3</v>
      </c>
      <c r="B80" s="1">
        <f t="shared" si="8"/>
        <v>27.378015632219658</v>
      </c>
      <c r="C80" s="1">
        <f t="shared" si="8"/>
        <v>27.378015632219658</v>
      </c>
      <c r="D80" s="1">
        <f t="shared" si="9"/>
        <v>26.185992046022498</v>
      </c>
      <c r="E80" s="1">
        <f t="shared" si="9"/>
        <v>26.185992046022498</v>
      </c>
      <c r="F80" s="1">
        <f t="shared" si="4"/>
        <v>22.378015632219658</v>
      </c>
      <c r="G80" s="1">
        <f t="shared" si="4"/>
        <v>22.378015632219658</v>
      </c>
      <c r="H80" s="1">
        <f t="shared" si="10"/>
        <v>21.185992046022498</v>
      </c>
      <c r="I80" s="1">
        <f t="shared" si="10"/>
        <v>21.185992046022498</v>
      </c>
    </row>
    <row r="81" spans="1:9" x14ac:dyDescent="0.25">
      <c r="A81">
        <v>7.4</v>
      </c>
      <c r="B81" s="1">
        <f t="shared" si="8"/>
        <v>27.264547138911237</v>
      </c>
      <c r="C81" s="1">
        <f t="shared" si="8"/>
        <v>27.264547138911237</v>
      </c>
      <c r="D81" s="1">
        <f t="shared" si="9"/>
        <v>26.074988750767236</v>
      </c>
      <c r="E81" s="1">
        <f t="shared" si="9"/>
        <v>26.074988750767236</v>
      </c>
      <c r="F81" s="1">
        <f t="shared" si="4"/>
        <v>22.264547138911237</v>
      </c>
      <c r="G81" s="1">
        <f t="shared" si="4"/>
        <v>22.264547138911237</v>
      </c>
      <c r="H81" s="1">
        <f t="shared" si="10"/>
        <v>21.074988750767236</v>
      </c>
      <c r="I81" s="1">
        <f t="shared" si="10"/>
        <v>21.074988750767236</v>
      </c>
    </row>
    <row r="82" spans="1:9" x14ac:dyDescent="0.25">
      <c r="A82">
        <v>7.5</v>
      </c>
      <c r="B82" s="1">
        <f t="shared" si="8"/>
        <v>27.152541852031273</v>
      </c>
      <c r="C82" s="1">
        <f t="shared" si="8"/>
        <v>27.152541852031273</v>
      </c>
      <c r="D82" s="1">
        <f t="shared" si="9"/>
        <v>25.965386165415627</v>
      </c>
      <c r="E82" s="1">
        <f t="shared" si="9"/>
        <v>25.965386165415627</v>
      </c>
      <c r="F82" s="1">
        <f t="shared" si="4"/>
        <v>22.152541852031273</v>
      </c>
      <c r="G82" s="1">
        <f t="shared" si="4"/>
        <v>22.152541852031273</v>
      </c>
      <c r="H82" s="1">
        <f t="shared" si="10"/>
        <v>20.965386165415627</v>
      </c>
      <c r="I82" s="1">
        <f t="shared" si="10"/>
        <v>20.965386165415627</v>
      </c>
    </row>
    <row r="83" spans="1:9" x14ac:dyDescent="0.25">
      <c r="A83">
        <v>7.6</v>
      </c>
      <c r="B83" s="1">
        <f t="shared" si="8"/>
        <v>27.041962514635443</v>
      </c>
      <c r="C83" s="1">
        <f t="shared" si="8"/>
        <v>27.041962514635443</v>
      </c>
      <c r="D83" s="1">
        <f t="shared" si="9"/>
        <v>25.857149379937191</v>
      </c>
      <c r="E83" s="1">
        <f t="shared" si="9"/>
        <v>25.857149379937191</v>
      </c>
      <c r="F83" s="1">
        <f t="shared" si="4"/>
        <v>22.041962514635443</v>
      </c>
      <c r="G83" s="1">
        <f t="shared" si="4"/>
        <v>22.041962514635443</v>
      </c>
      <c r="H83" s="1">
        <f t="shared" si="10"/>
        <v>20.857149379937191</v>
      </c>
      <c r="I83" s="1">
        <f t="shared" si="10"/>
        <v>20.857149379937191</v>
      </c>
    </row>
    <row r="84" spans="1:9" x14ac:dyDescent="0.25">
      <c r="A84">
        <v>7.7</v>
      </c>
      <c r="B84" s="1">
        <f t="shared" si="8"/>
        <v>26.932773274893627</v>
      </c>
      <c r="C84" s="1">
        <f t="shared" si="8"/>
        <v>26.932773274893627</v>
      </c>
      <c r="D84" s="1">
        <f t="shared" si="9"/>
        <v>25.750244773353526</v>
      </c>
      <c r="E84" s="1">
        <f t="shared" si="9"/>
        <v>25.750244773353526</v>
      </c>
      <c r="F84" s="1">
        <f t="shared" si="4"/>
        <v>21.932773274893627</v>
      </c>
      <c r="G84" s="1">
        <f t="shared" si="4"/>
        <v>21.932773274893627</v>
      </c>
      <c r="H84" s="1">
        <f t="shared" si="10"/>
        <v>20.750244773353526</v>
      </c>
      <c r="I84" s="1">
        <f t="shared" si="10"/>
        <v>20.750244773353526</v>
      </c>
    </row>
    <row r="85" spans="1:9" x14ac:dyDescent="0.25">
      <c r="A85">
        <v>7.8000000000000096</v>
      </c>
      <c r="B85" s="1">
        <f t="shared" si="8"/>
        <v>26.824939616309315</v>
      </c>
      <c r="C85" s="1">
        <f t="shared" si="8"/>
        <v>26.824939616309315</v>
      </c>
      <c r="D85" s="1">
        <f t="shared" si="9"/>
        <v>25.644639951044866</v>
      </c>
      <c r="E85" s="1">
        <f t="shared" si="9"/>
        <v>25.644639951044866</v>
      </c>
      <c r="F85" s="1">
        <f t="shared" si="4"/>
        <v>21.824939616309315</v>
      </c>
      <c r="G85" s="1">
        <f t="shared" si="4"/>
        <v>21.824939616309315</v>
      </c>
      <c r="H85" s="1">
        <f t="shared" si="10"/>
        <v>20.644639951044866</v>
      </c>
      <c r="I85" s="1">
        <f t="shared" si="10"/>
        <v>20.644639951044866</v>
      </c>
    </row>
    <row r="86" spans="1:9" x14ac:dyDescent="0.25">
      <c r="A86">
        <v>7.9</v>
      </c>
      <c r="B86" s="1">
        <f t="shared" si="8"/>
        <v>26.718428292217759</v>
      </c>
      <c r="C86" s="1">
        <f t="shared" si="8"/>
        <v>26.718428292217759</v>
      </c>
      <c r="D86" s="1">
        <f t="shared" si="9"/>
        <v>25.540303685822344</v>
      </c>
      <c r="E86" s="1">
        <f t="shared" si="9"/>
        <v>25.540303685822344</v>
      </c>
      <c r="F86" s="1">
        <f t="shared" si="4"/>
        <v>21.718428292217759</v>
      </c>
      <c r="G86" s="1">
        <f t="shared" si="4"/>
        <v>21.718428292217759</v>
      </c>
      <c r="H86" s="1">
        <f t="shared" si="10"/>
        <v>20.540303685822344</v>
      </c>
      <c r="I86" s="1">
        <f t="shared" si="10"/>
        <v>20.540303685822344</v>
      </c>
    </row>
    <row r="87" spans="1:9" x14ac:dyDescent="0.25">
      <c r="A87">
        <v>8</v>
      </c>
      <c r="B87" s="1">
        <f t="shared" si="8"/>
        <v>26.613207264251734</v>
      </c>
      <c r="C87" s="1">
        <f t="shared" si="8"/>
        <v>26.613207264251734</v>
      </c>
      <c r="D87" s="1">
        <f t="shared" si="9"/>
        <v>25.437205862497606</v>
      </c>
      <c r="E87" s="1">
        <f t="shared" si="9"/>
        <v>25.437205862497606</v>
      </c>
      <c r="F87" s="1">
        <f t="shared" ref="F87:G107" si="11">F$3-11-20*LOG(($A87+($O$4/1000/2))/1)</f>
        <v>21.613207264251734</v>
      </c>
      <c r="G87" s="1">
        <f t="shared" si="11"/>
        <v>21.613207264251734</v>
      </c>
      <c r="H87" s="1">
        <f t="shared" si="10"/>
        <v>20.437205862497606</v>
      </c>
      <c r="I87" s="1">
        <f t="shared" si="10"/>
        <v>20.437205862497606</v>
      </c>
    </row>
    <row r="88" spans="1:9" x14ac:dyDescent="0.25">
      <c r="A88">
        <v>8.1000000000000103</v>
      </c>
      <c r="B88" s="1">
        <f t="shared" si="8"/>
        <v>26.509245644490193</v>
      </c>
      <c r="C88" s="1">
        <f t="shared" si="8"/>
        <v>26.509245644490193</v>
      </c>
      <c r="D88" s="1">
        <f t="shared" si="9"/>
        <v>25.335317425703828</v>
      </c>
      <c r="E88" s="1">
        <f t="shared" si="9"/>
        <v>25.335317425703828</v>
      </c>
      <c r="F88" s="1">
        <f t="shared" si="11"/>
        <v>21.509245644490193</v>
      </c>
      <c r="G88" s="1">
        <f t="shared" si="11"/>
        <v>21.509245644490193</v>
      </c>
      <c r="H88" s="1">
        <f t="shared" si="10"/>
        <v>20.335317425703828</v>
      </c>
      <c r="I88" s="1">
        <f t="shared" si="10"/>
        <v>20.335317425703828</v>
      </c>
    </row>
    <row r="89" spans="1:9" x14ac:dyDescent="0.25">
      <c r="A89">
        <v>8.2000000000000099</v>
      </c>
      <c r="B89" s="1">
        <f t="shared" si="8"/>
        <v>26.406513641028234</v>
      </c>
      <c r="C89" s="1">
        <f t="shared" si="8"/>
        <v>26.406513641028234</v>
      </c>
      <c r="D89" s="1">
        <f t="shared" si="9"/>
        <v>25.234610330741763</v>
      </c>
      <c r="E89" s="1">
        <f t="shared" si="9"/>
        <v>25.234610330741763</v>
      </c>
      <c r="F89" s="1">
        <f t="shared" si="11"/>
        <v>21.406513641028234</v>
      </c>
      <c r="G89" s="1">
        <f t="shared" si="11"/>
        <v>21.406513641028234</v>
      </c>
      <c r="H89" s="1">
        <f t="shared" si="10"/>
        <v>20.234610330741763</v>
      </c>
      <c r="I89" s="1">
        <f t="shared" si="10"/>
        <v>20.234610330741763</v>
      </c>
    </row>
    <row r="90" spans="1:9" x14ac:dyDescent="0.25">
      <c r="A90">
        <v>8.3000000000000096</v>
      </c>
      <c r="B90" s="1">
        <f t="shared" si="8"/>
        <v>26.304982506728408</v>
      </c>
      <c r="C90" s="1">
        <f t="shared" si="8"/>
        <v>26.304982506728408</v>
      </c>
      <c r="D90" s="1">
        <f t="shared" si="9"/>
        <v>25.135057497242759</v>
      </c>
      <c r="E90" s="1">
        <f t="shared" si="9"/>
        <v>25.135057497242759</v>
      </c>
      <c r="F90" s="1">
        <f t="shared" si="11"/>
        <v>21.304982506728408</v>
      </c>
      <c r="G90" s="1">
        <f t="shared" si="11"/>
        <v>21.304982506728408</v>
      </c>
      <c r="H90" s="1">
        <f t="shared" si="10"/>
        <v>20.135057497242759</v>
      </c>
      <c r="I90" s="1">
        <f t="shared" si="10"/>
        <v>20.135057497242759</v>
      </c>
    </row>
    <row r="91" spans="1:9" x14ac:dyDescent="0.25">
      <c r="A91">
        <v>8.4</v>
      </c>
      <c r="B91" s="1">
        <f t="shared" si="8"/>
        <v>26.204624490933</v>
      </c>
      <c r="C91" s="1">
        <f t="shared" si="8"/>
        <v>26.204624490933</v>
      </c>
      <c r="D91" s="1">
        <f t="shared" si="9"/>
        <v>25.036632765457366</v>
      </c>
      <c r="E91" s="1">
        <f t="shared" si="9"/>
        <v>25.036632765457366</v>
      </c>
      <c r="F91" s="1">
        <f t="shared" si="11"/>
        <v>21.204624490933</v>
      </c>
      <c r="G91" s="1">
        <f t="shared" si="11"/>
        <v>21.204624490933</v>
      </c>
      <c r="H91" s="1">
        <f t="shared" si="10"/>
        <v>20.036632765457366</v>
      </c>
      <c r="I91" s="1">
        <f t="shared" si="10"/>
        <v>20.036632765457366</v>
      </c>
    </row>
    <row r="92" spans="1:9" x14ac:dyDescent="0.25">
      <c r="A92">
        <v>8.5000000000000107</v>
      </c>
      <c r="B92" s="1">
        <f t="shared" si="8"/>
        <v>26.105412793934075</v>
      </c>
      <c r="C92" s="1">
        <f t="shared" si="8"/>
        <v>26.105412793934075</v>
      </c>
      <c r="D92" s="1">
        <f t="shared" si="9"/>
        <v>24.939310854992854</v>
      </c>
      <c r="E92" s="1">
        <f t="shared" si="9"/>
        <v>24.939310854992854</v>
      </c>
      <c r="F92" s="1">
        <f t="shared" si="11"/>
        <v>21.105412793934075</v>
      </c>
      <c r="G92" s="1">
        <f t="shared" si="11"/>
        <v>21.105412793934075</v>
      </c>
      <c r="H92" s="1">
        <f t="shared" si="10"/>
        <v>19.939310854992854</v>
      </c>
      <c r="I92" s="1">
        <f t="shared" si="10"/>
        <v>19.939310854992854</v>
      </c>
    </row>
    <row r="93" spans="1:9" x14ac:dyDescent="0.25">
      <c r="A93">
        <v>8.6000000000000103</v>
      </c>
      <c r="B93" s="1">
        <f t="shared" si="8"/>
        <v>26.007321524014742</v>
      </c>
      <c r="C93" s="1">
        <f t="shared" si="8"/>
        <v>26.007321524014742</v>
      </c>
      <c r="D93" s="1">
        <f t="shared" si="9"/>
        <v>24.843067325836987</v>
      </c>
      <c r="E93" s="1">
        <f t="shared" si="9"/>
        <v>24.843067325836987</v>
      </c>
      <c r="F93" s="1">
        <f t="shared" si="11"/>
        <v>21.007321524014742</v>
      </c>
      <c r="G93" s="1">
        <f t="shared" si="11"/>
        <v>21.007321524014742</v>
      </c>
      <c r="H93" s="1">
        <f t="shared" si="10"/>
        <v>19.843067325836987</v>
      </c>
      <c r="I93" s="1">
        <f t="shared" si="10"/>
        <v>19.843067325836987</v>
      </c>
    </row>
    <row r="94" spans="1:9" x14ac:dyDescent="0.25">
      <c r="A94">
        <v>8.7000000000000099</v>
      </c>
      <c r="B94" s="1">
        <f t="shared" si="8"/>
        <v>25.910325656888947</v>
      </c>
      <c r="C94" s="1">
        <f t="shared" si="8"/>
        <v>25.910325656888947</v>
      </c>
      <c r="D94" s="1">
        <f t="shared" si="9"/>
        <v>24.747878541517451</v>
      </c>
      <c r="E94" s="1">
        <f t="shared" si="9"/>
        <v>24.747878541517451</v>
      </c>
      <c r="F94" s="1">
        <f t="shared" si="11"/>
        <v>20.910325656888947</v>
      </c>
      <c r="G94" s="1">
        <f t="shared" si="11"/>
        <v>20.910325656888947</v>
      </c>
      <c r="H94" s="1">
        <f t="shared" si="10"/>
        <v>19.747878541517451</v>
      </c>
      <c r="I94" s="1">
        <f t="shared" si="10"/>
        <v>19.747878541517451</v>
      </c>
    </row>
    <row r="95" spans="1:9" x14ac:dyDescent="0.25">
      <c r="A95">
        <v>8.8000000000000096</v>
      </c>
      <c r="B95" s="1">
        <f t="shared" si="8"/>
        <v>25.814400997381213</v>
      </c>
      <c r="C95" s="1">
        <f t="shared" si="8"/>
        <v>25.814400997381213</v>
      </c>
      <c r="D95" s="1">
        <f t="shared" si="9"/>
        <v>24.653721634258321</v>
      </c>
      <c r="E95" s="1">
        <f t="shared" si="9"/>
        <v>24.653721634258321</v>
      </c>
      <c r="F95" s="1">
        <f t="shared" si="11"/>
        <v>20.814400997381213</v>
      </c>
      <c r="G95" s="1">
        <f t="shared" si="11"/>
        <v>20.814400997381213</v>
      </c>
      <c r="H95" s="1">
        <f t="shared" si="10"/>
        <v>19.653721634258321</v>
      </c>
      <c r="I95" s="1">
        <f t="shared" si="10"/>
        <v>19.653721634258321</v>
      </c>
    </row>
    <row r="96" spans="1:9" x14ac:dyDescent="0.25">
      <c r="A96">
        <v>8.9000000000000092</v>
      </c>
      <c r="B96" s="1">
        <f t="shared" si="8"/>
        <v>25.719524143199322</v>
      </c>
      <c r="C96" s="1">
        <f t="shared" si="8"/>
        <v>25.719524143199322</v>
      </c>
      <c r="D96" s="1">
        <f t="shared" si="9"/>
        <v>24.560574472004863</v>
      </c>
      <c r="E96" s="1">
        <f t="shared" si="9"/>
        <v>24.560574472004863</v>
      </c>
      <c r="F96" s="1">
        <f t="shared" si="11"/>
        <v>20.719524143199322</v>
      </c>
      <c r="G96" s="1">
        <f t="shared" si="11"/>
        <v>20.719524143199322</v>
      </c>
      <c r="H96" s="1">
        <f t="shared" si="10"/>
        <v>19.560574472004863</v>
      </c>
      <c r="I96" s="1">
        <f t="shared" si="10"/>
        <v>19.560574472004863</v>
      </c>
    </row>
    <row r="97" spans="1:9" x14ac:dyDescent="0.25">
      <c r="A97">
        <v>9.0000000000000107</v>
      </c>
      <c r="B97" s="1">
        <f t="shared" si="8"/>
        <v>25.625672450664275</v>
      </c>
      <c r="C97" s="1">
        <f t="shared" si="8"/>
        <v>25.625672450664275</v>
      </c>
      <c r="D97" s="1">
        <f t="shared" si="9"/>
        <v>24.468415627197793</v>
      </c>
      <c r="E97" s="1">
        <f t="shared" si="9"/>
        <v>24.468415627197793</v>
      </c>
      <c r="F97" s="1">
        <f t="shared" si="11"/>
        <v>20.625672450664275</v>
      </c>
      <c r="G97" s="1">
        <f t="shared" si="11"/>
        <v>20.625672450664275</v>
      </c>
      <c r="H97" s="1">
        <f t="shared" si="10"/>
        <v>19.468415627197793</v>
      </c>
      <c r="I97" s="1">
        <f t="shared" si="10"/>
        <v>19.468415627197793</v>
      </c>
    </row>
    <row r="98" spans="1:9" x14ac:dyDescent="0.25">
      <c r="A98">
        <v>9.1000000000000103</v>
      </c>
      <c r="B98" s="1">
        <f t="shared" si="8"/>
        <v>25.532824002272037</v>
      </c>
      <c r="C98" s="1">
        <f t="shared" si="8"/>
        <v>25.532824002272037</v>
      </c>
      <c r="D98" s="1">
        <f t="shared" si="9"/>
        <v>24.377224347186782</v>
      </c>
      <c r="E98" s="1">
        <f t="shared" si="9"/>
        <v>24.377224347186782</v>
      </c>
      <c r="F98" s="1">
        <f t="shared" si="11"/>
        <v>20.532824002272037</v>
      </c>
      <c r="G98" s="1">
        <f t="shared" si="11"/>
        <v>20.532824002272037</v>
      </c>
      <c r="H98" s="1">
        <f t="shared" si="10"/>
        <v>19.377224347186782</v>
      </c>
      <c r="I98" s="1">
        <f t="shared" si="10"/>
        <v>19.377224347186782</v>
      </c>
    </row>
    <row r="99" spans="1:9" x14ac:dyDescent="0.25">
      <c r="A99">
        <v>9.2000000000000099</v>
      </c>
      <c r="B99" s="1">
        <f t="shared" si="8"/>
        <v>25.440957575970753</v>
      </c>
      <c r="C99" s="1">
        <f t="shared" si="8"/>
        <v>25.440957575970753</v>
      </c>
      <c r="D99" s="1">
        <f t="shared" si="9"/>
        <v>24.286980526181011</v>
      </c>
      <c r="E99" s="1">
        <f t="shared" si="9"/>
        <v>24.286980526181011</v>
      </c>
      <c r="F99" s="1">
        <f t="shared" si="11"/>
        <v>20.440957575970753</v>
      </c>
      <c r="G99" s="1">
        <f t="shared" si="11"/>
        <v>20.440957575970753</v>
      </c>
      <c r="H99" s="1">
        <f t="shared" si="10"/>
        <v>19.286980526181011</v>
      </c>
      <c r="I99" s="1">
        <f t="shared" si="10"/>
        <v>19.286980526181011</v>
      </c>
    </row>
    <row r="100" spans="1:9" x14ac:dyDescent="0.25">
      <c r="A100">
        <v>9.3000000000000096</v>
      </c>
      <c r="B100" s="1">
        <f t="shared" si="8"/>
        <v>25.35005261604574</v>
      </c>
      <c r="C100" s="1">
        <f t="shared" si="8"/>
        <v>25.35005261604574</v>
      </c>
      <c r="D100" s="1">
        <f t="shared" si="9"/>
        <v>24.197664678641903</v>
      </c>
      <c r="E100" s="1">
        <f t="shared" si="9"/>
        <v>24.197664678641903</v>
      </c>
      <c r="F100" s="1">
        <f t="shared" si="11"/>
        <v>20.35005261604574</v>
      </c>
      <c r="G100" s="1">
        <f t="shared" si="11"/>
        <v>20.35005261604574</v>
      </c>
      <c r="H100" s="1">
        <f t="shared" si="10"/>
        <v>19.197664678641903</v>
      </c>
      <c r="I100" s="1">
        <f t="shared" si="10"/>
        <v>19.197664678641903</v>
      </c>
    </row>
    <row r="101" spans="1:9" x14ac:dyDescent="0.25">
      <c r="A101">
        <v>9.4000000000000092</v>
      </c>
      <c r="B101" s="1">
        <f t="shared" si="8"/>
        <v>25.260089205512358</v>
      </c>
      <c r="C101" s="1">
        <f t="shared" si="8"/>
        <v>25.260089205512358</v>
      </c>
      <c r="D101" s="1">
        <f t="shared" si="9"/>
        <v>24.109257914030035</v>
      </c>
      <c r="E101" s="1">
        <f t="shared" si="9"/>
        <v>24.109257914030035</v>
      </c>
      <c r="F101" s="1">
        <f t="shared" si="11"/>
        <v>20.260089205512358</v>
      </c>
      <c r="G101" s="1">
        <f t="shared" si="11"/>
        <v>20.260089205512358</v>
      </c>
      <c r="H101" s="1">
        <f t="shared" si="10"/>
        <v>19.109257914030035</v>
      </c>
      <c r="I101" s="1">
        <f t="shared" si="10"/>
        <v>19.109257914030035</v>
      </c>
    </row>
    <row r="102" spans="1:9" x14ac:dyDescent="0.25">
      <c r="A102">
        <v>9.5000000000000107</v>
      </c>
      <c r="B102" s="1">
        <f t="shared" si="8"/>
        <v>25.171048039923932</v>
      </c>
      <c r="C102" s="1">
        <f t="shared" si="8"/>
        <v>25.171048039923932</v>
      </c>
      <c r="D102" s="1">
        <f t="shared" si="9"/>
        <v>24.021741912824275</v>
      </c>
      <c r="E102" s="1">
        <f t="shared" si="9"/>
        <v>24.021741912824275</v>
      </c>
      <c r="F102" s="1">
        <f t="shared" si="11"/>
        <v>20.171048039923932</v>
      </c>
      <c r="G102" s="1">
        <f t="shared" si="11"/>
        <v>20.171048039923932</v>
      </c>
      <c r="H102" s="1">
        <f t="shared" si="10"/>
        <v>19.021741912824275</v>
      </c>
      <c r="I102" s="1">
        <f t="shared" si="10"/>
        <v>19.021741912824275</v>
      </c>
    </row>
    <row r="103" spans="1:9" x14ac:dyDescent="0.25">
      <c r="A103">
        <v>9.6000000000000103</v>
      </c>
      <c r="B103" s="1">
        <f t="shared" si="8"/>
        <v>25.082910402508674</v>
      </c>
      <c r="C103" s="1">
        <f t="shared" si="8"/>
        <v>25.082910402508674</v>
      </c>
      <c r="D103" s="1">
        <f t="shared" si="9"/>
        <v>23.93509890373705</v>
      </c>
      <c r="E103" s="1">
        <f t="shared" si="9"/>
        <v>23.93509890373705</v>
      </c>
      <c r="F103" s="1">
        <f t="shared" si="11"/>
        <v>20.082910402508674</v>
      </c>
      <c r="G103" s="1">
        <f t="shared" si="11"/>
        <v>20.082910402508674</v>
      </c>
      <c r="H103" s="1">
        <f t="shared" si="10"/>
        <v>18.93509890373705</v>
      </c>
      <c r="I103" s="1">
        <f t="shared" si="10"/>
        <v>18.93509890373705</v>
      </c>
    </row>
    <row r="104" spans="1:9" x14ac:dyDescent="0.25">
      <c r="A104">
        <v>9.7000000000000099</v>
      </c>
      <c r="B104" s="1">
        <f t="shared" si="8"/>
        <v>24.995658140555385</v>
      </c>
      <c r="C104" s="1">
        <f t="shared" si="8"/>
        <v>24.995658140555385</v>
      </c>
      <c r="D104" s="1">
        <f t="shared" si="9"/>
        <v>23.84931164205484</v>
      </c>
      <c r="E104" s="1">
        <f t="shared" si="9"/>
        <v>23.84931164205484</v>
      </c>
      <c r="F104" s="1">
        <f t="shared" si="11"/>
        <v>19.995658140555385</v>
      </c>
      <c r="G104" s="1">
        <f t="shared" si="11"/>
        <v>19.995658140555385</v>
      </c>
      <c r="H104" s="1">
        <f t="shared" si="10"/>
        <v>18.84931164205484</v>
      </c>
      <c r="I104" s="1">
        <f t="shared" si="10"/>
        <v>18.84931164205484</v>
      </c>
    </row>
    <row r="105" spans="1:9" x14ac:dyDescent="0.25">
      <c r="A105">
        <v>9.8000000000000096</v>
      </c>
      <c r="B105" s="1">
        <f t="shared" si="8"/>
        <v>24.909273642973538</v>
      </c>
      <c r="C105" s="1">
        <f t="shared" si="8"/>
        <v>24.909273642973538</v>
      </c>
      <c r="D105" s="1">
        <f t="shared" si="9"/>
        <v>23.764363389037854</v>
      </c>
      <c r="E105" s="1">
        <f t="shared" si="9"/>
        <v>23.764363389037854</v>
      </c>
      <c r="F105" s="1">
        <f t="shared" si="11"/>
        <v>19.909273642973538</v>
      </c>
      <c r="G105" s="1">
        <f t="shared" si="11"/>
        <v>19.909273642973538</v>
      </c>
      <c r="H105" s="1">
        <f t="shared" si="10"/>
        <v>18.764363389037854</v>
      </c>
      <c r="I105" s="1">
        <f t="shared" si="10"/>
        <v>18.764363389037854</v>
      </c>
    </row>
    <row r="106" spans="1:9" x14ac:dyDescent="0.25">
      <c r="A106">
        <v>9.9000000000000092</v>
      </c>
      <c r="B106" s="1">
        <f t="shared" si="8"/>
        <v>24.823739818958206</v>
      </c>
      <c r="C106" s="1">
        <f t="shared" si="8"/>
        <v>24.823739818958206</v>
      </c>
      <c r="D106" s="1">
        <f t="shared" si="9"/>
        <v>23.680237892317386</v>
      </c>
      <c r="E106" s="1">
        <f t="shared" si="9"/>
        <v>23.680237892317386</v>
      </c>
      <c r="F106" s="1">
        <f t="shared" si="11"/>
        <v>19.823739818958206</v>
      </c>
      <c r="G106" s="1">
        <f t="shared" si="11"/>
        <v>19.823739818958206</v>
      </c>
      <c r="H106" s="1">
        <f t="shared" si="10"/>
        <v>18.680237892317386</v>
      </c>
      <c r="I106" s="1">
        <f t="shared" si="10"/>
        <v>18.680237892317386</v>
      </c>
    </row>
    <row r="107" spans="1:9" x14ac:dyDescent="0.25">
      <c r="A107">
        <v>10</v>
      </c>
      <c r="B107" s="1">
        <f t="shared" si="8"/>
        <v>24.739040077695368</v>
      </c>
      <c r="C107" s="1">
        <f t="shared" si="8"/>
        <v>24.739040077695368</v>
      </c>
      <c r="D107" s="1">
        <f t="shared" si="9"/>
        <v>23.596919367233344</v>
      </c>
      <c r="E107" s="1">
        <f t="shared" si="9"/>
        <v>23.596919367233344</v>
      </c>
      <c r="F107" s="1">
        <f t="shared" si="11"/>
        <v>19.739040077695368</v>
      </c>
      <c r="G107" s="1">
        <f t="shared" si="11"/>
        <v>19.739040077695368</v>
      </c>
      <c r="H107" s="1">
        <f t="shared" si="10"/>
        <v>18.596919367233344</v>
      </c>
      <c r="I107" s="1">
        <f t="shared" si="10"/>
        <v>18.596919367233344</v>
      </c>
    </row>
    <row r="109" spans="1:9" x14ac:dyDescent="0.25">
      <c r="B109" s="2" t="str">
        <f>Schallauswertung_Projekt!D10</f>
        <v>Tag [06:00-22:00]</v>
      </c>
      <c r="C109" s="2" t="str">
        <f>Schallauswertung_Projekt!E10</f>
        <v>Nacht [22:00-06:00]</v>
      </c>
      <c r="D109" s="2" t="str">
        <f>Schallauswertung_Projekt!F10</f>
        <v>Abend [19:00-22:00]</v>
      </c>
    </row>
    <row r="110" spans="1:9" x14ac:dyDescent="0.25">
      <c r="A110" t="s">
        <v>36</v>
      </c>
      <c r="B110" s="2">
        <f>Schallauswertung_Projekt!D11</f>
        <v>40</v>
      </c>
      <c r="C110" s="2">
        <f>Schallauswertung_Projekt!E11</f>
        <v>30</v>
      </c>
      <c r="D110" s="2">
        <f>Schallauswertung_Projekt!F11</f>
        <v>35</v>
      </c>
    </row>
    <row r="111" spans="1:9" x14ac:dyDescent="0.25">
      <c r="A111" t="s">
        <v>41</v>
      </c>
      <c r="B111" s="2">
        <f>Schallauswertung_Projekt!D12</f>
        <v>45</v>
      </c>
      <c r="C111" s="2">
        <f>Schallauswertung_Projekt!E12</f>
        <v>35</v>
      </c>
      <c r="D111" s="2">
        <f>Schallauswertung_Projekt!F12</f>
        <v>40</v>
      </c>
    </row>
    <row r="112" spans="1:9" x14ac:dyDescent="0.25">
      <c r="A112" t="s">
        <v>42</v>
      </c>
      <c r="B112" s="2">
        <f>Schallauswertung_Projekt!D13</f>
        <v>50</v>
      </c>
      <c r="C112" s="2">
        <f>Schallauswertung_Projekt!E13</f>
        <v>40</v>
      </c>
      <c r="D112" s="2">
        <f>Schallauswertung_Projekt!F13</f>
        <v>45</v>
      </c>
    </row>
    <row r="113" spans="1:6" x14ac:dyDescent="0.25">
      <c r="A113" t="s">
        <v>43</v>
      </c>
      <c r="B113" s="2">
        <f>Schallauswertung_Projekt!D14</f>
        <v>60</v>
      </c>
      <c r="C113" s="2">
        <f>Schallauswertung_Projekt!E14</f>
        <v>50</v>
      </c>
      <c r="D113" s="2">
        <f>Schallauswertung_Projekt!F14</f>
        <v>55</v>
      </c>
    </row>
    <row r="115" spans="1:6" x14ac:dyDescent="0.25">
      <c r="A115" t="s">
        <v>64</v>
      </c>
      <c r="F115" t="s">
        <v>45</v>
      </c>
    </row>
    <row r="116" spans="1:6" x14ac:dyDescent="0.25">
      <c r="A116" t="s">
        <v>36</v>
      </c>
      <c r="B116">
        <f>IF(ISNUMBER(INDEX($A$7:$A$107,MATCH($B110,$B$7:$B$107,-1))),INDEX($A$7:$A$107,MATCH($B110,$B$7:$B$107,-1)),0)</f>
        <v>1.4</v>
      </c>
      <c r="C116">
        <f>IF(ISNUMBER(INDEX($A$7:$A$107,MATCH($C110,$F$7:$F$107,-1))),INDEX($A$7:$A$107,MATCH($C110,$F$7:$F$107,-1)),0)</f>
        <v>2.8</v>
      </c>
      <c r="D116">
        <f>IF(ISNUMBER(INDEX($A$7:$A$107,MATCH($D110,$B$7:$B$107,-1))),INDEX($A$7:$A$107,MATCH($D110,$B$7:$B$107,-1)),0)</f>
        <v>2.8</v>
      </c>
      <c r="F116">
        <f>MAX(MAX(B116:D116),0.3)</f>
        <v>2.8</v>
      </c>
    </row>
    <row r="117" spans="1:6" x14ac:dyDescent="0.25">
      <c r="A117" t="s">
        <v>41</v>
      </c>
      <c r="B117">
        <f>IF(ISNUMBER(INDEX($A$7:$A$107,MATCH($B111,$B$7:$B$107,-1))),INDEX($A$7:$A$107,MATCH($B111,$B$7:$B$107,-1)),0)</f>
        <v>0.6</v>
      </c>
      <c r="C117">
        <f>IF(ISNUMBER(INDEX($A$7:$A$107,MATCH($C111,$F$7:$F$107,-1))),INDEX($A$7:$A$107,MATCH($C111,$F$7:$F$107,-1)),0)</f>
        <v>1.4</v>
      </c>
      <c r="D117">
        <f>IF(ISNUMBER(INDEX($A$7:$A$107,MATCH($D111,$B$7:$B$107,-1))),INDEX($A$7:$A$107,MATCH($D111,$B$7:$B$107,-1)),0)</f>
        <v>1.4</v>
      </c>
      <c r="F117">
        <f>MAX(MAX(B117:D117),0.3)</f>
        <v>1.4</v>
      </c>
    </row>
    <row r="118" spans="1:6" x14ac:dyDescent="0.25">
      <c r="A118" t="s">
        <v>42</v>
      </c>
      <c r="B118">
        <f>IF(ISNUMBER(INDEX($A$7:$A$107,MATCH($B112,$B$7:$B$107,-1))),INDEX($A$7:$A$107,MATCH($B112,$B$7:$B$107,-1)),0)</f>
        <v>0.2</v>
      </c>
      <c r="C118">
        <f>IF(ISNUMBER(INDEX($A$7:$A$107,MATCH($C112,$F$7:$F$107,-1))),INDEX($A$7:$A$107,MATCH($C112,$F$7:$F$107,-1)),0)</f>
        <v>0.6</v>
      </c>
      <c r="D118">
        <f>IF(ISNUMBER(INDEX($A$7:$A$107,MATCH($D112,$B$7:$B$107,-1))),INDEX($A$7:$A$107,MATCH($D112,$B$7:$B$107,-1)),0)</f>
        <v>0.6</v>
      </c>
      <c r="F118">
        <f>MAX(MAX(B118:D118),0.3)</f>
        <v>0.6</v>
      </c>
    </row>
    <row r="119" spans="1:6" x14ac:dyDescent="0.25">
      <c r="A119" t="s">
        <v>43</v>
      </c>
      <c r="B119">
        <f>IF(ISNUMBER(INDEX($A$7:$A$107,MATCH($B113,$B$7:$B$107,-1))),INDEX($A$7:$A$107,MATCH($B113,$B$7:$B$107,-1)),0)</f>
        <v>0</v>
      </c>
      <c r="C119">
        <f>IF(ISNUMBER(INDEX($A$7:$A$107,MATCH($C113,$F$7:$F$107,-1))),INDEX($A$7:$A$107,MATCH($C113,$F$7:$F$107,-1)),0)</f>
        <v>0</v>
      </c>
      <c r="D119">
        <f>IF(ISNUMBER(INDEX($A$7:$A$107,MATCH($D113,$B$7:$B$107,-1))),INDEX($A$7:$A$107,MATCH($D113,$B$7:$B$107,-1)),0)</f>
        <v>0</v>
      </c>
      <c r="F119">
        <f>MAX(MAX(B119:D119),0.3)</f>
        <v>0.3</v>
      </c>
    </row>
    <row r="121" spans="1:6" x14ac:dyDescent="0.25">
      <c r="A121" t="s">
        <v>65</v>
      </c>
    </row>
    <row r="122" spans="1:6" x14ac:dyDescent="0.25">
      <c r="A122" t="s">
        <v>36</v>
      </c>
      <c r="B122">
        <f>IF(ISNUMBER(INDEX($A$7:$A$107,MATCH($B110,$C$7:$C$107,-1))),INDEX($A$7:$A$107,MATCH($B110,$C$7:$C$107,-1)),0)</f>
        <v>1.4</v>
      </c>
      <c r="C122">
        <f>IF(ISNUMBER(INDEX($A$7:$A$107,MATCH($C110,$G$7:$G$107,-1))),INDEX($A$7:$A$107,MATCH($C110,$G$7:$G$107,-1)),0)</f>
        <v>2.8</v>
      </c>
      <c r="D122">
        <f>IF(ISNUMBER(INDEX($A$7:$A$107,MATCH($D110,$C$7:$C$107,-1))),INDEX($A$7:$A$107,MATCH($D110,$C$7:$C$107,-1)),0)</f>
        <v>2.8</v>
      </c>
      <c r="F122">
        <f>MAX(MAX(B122:D122),0.3)</f>
        <v>2.8</v>
      </c>
    </row>
    <row r="123" spans="1:6" x14ac:dyDescent="0.25">
      <c r="A123" t="s">
        <v>41</v>
      </c>
      <c r="B123">
        <f t="shared" ref="B123" si="12">IF(ISNUMBER(INDEX($A$7:$A$107,MATCH($B111,$C$7:$C$107,-1))),INDEX($A$7:$A$107,MATCH($B111,$C$7:$C$107,-1)),0)</f>
        <v>0.6</v>
      </c>
      <c r="C123">
        <f t="shared" ref="C123:C125" si="13">IF(ISNUMBER(INDEX($A$7:$A$107,MATCH($C111,$G$7:$G$107,-1))),INDEX($A$7:$A$107,MATCH($C111,$G$7:$G$107,-1)),0)</f>
        <v>1.4</v>
      </c>
      <c r="D123">
        <f t="shared" ref="D123:D125" si="14">IF(ISNUMBER(INDEX($A$7:$A$107,MATCH($D111,$C$7:$C$107,-1))),INDEX($A$7:$A$107,MATCH($D111,$C$7:$C$107,-1)),0)</f>
        <v>1.4</v>
      </c>
      <c r="F123">
        <f>MAX(MAX(B123:D123),0.3)</f>
        <v>1.4</v>
      </c>
    </row>
    <row r="124" spans="1:6" x14ac:dyDescent="0.25">
      <c r="A124" t="s">
        <v>42</v>
      </c>
      <c r="B124">
        <f t="shared" ref="B124" si="15">IF(ISNUMBER(INDEX($A$7:$A$107,MATCH($B112,$C$7:$C$107,-1))),INDEX($A$7:$A$107,MATCH($B112,$C$7:$C$107,-1)),0)</f>
        <v>0.2</v>
      </c>
      <c r="C124">
        <f t="shared" si="13"/>
        <v>0.6</v>
      </c>
      <c r="D124">
        <f t="shared" si="14"/>
        <v>0.6</v>
      </c>
      <c r="F124">
        <f>MAX(MAX(B124:D124),0.3)</f>
        <v>0.6</v>
      </c>
    </row>
    <row r="125" spans="1:6" x14ac:dyDescent="0.25">
      <c r="A125" t="s">
        <v>43</v>
      </c>
      <c r="B125">
        <f t="shared" ref="B125" si="16">IF(ISNUMBER(INDEX($A$7:$A$107,MATCH($B113,$C$7:$C$107,-1))),INDEX($A$7:$A$107,MATCH($B113,$C$7:$C$107,-1)),0)</f>
        <v>0</v>
      </c>
      <c r="C125">
        <f t="shared" si="13"/>
        <v>0</v>
      </c>
      <c r="D125">
        <f t="shared" si="14"/>
        <v>0</v>
      </c>
      <c r="F125">
        <f>MAX(MAX(B125:D125),0.3)</f>
        <v>0.3</v>
      </c>
    </row>
    <row r="127" spans="1:6" x14ac:dyDescent="0.25">
      <c r="A127" t="s">
        <v>66</v>
      </c>
    </row>
    <row r="128" spans="1:6" x14ac:dyDescent="0.25">
      <c r="A128" t="s">
        <v>36</v>
      </c>
      <c r="B128">
        <f>IF(ISNUMBER(INDEX($A$7:$A$107,MATCH($B110,$D$7:$D$107,-1))),INDEX($A$7:$A$107,MATCH($B110,$D$7:$D$107,-1)),0)</f>
        <v>1.1000000000000001</v>
      </c>
      <c r="C128">
        <f>IF(ISNUMBER(INDEX($A$7:$A$107,MATCH($C110,$H$7:$H$107,-1))),INDEX($A$7:$A$107,MATCH($C110,$H$7:$H$107,-1)),0)</f>
        <v>2.2999999999999998</v>
      </c>
      <c r="D128">
        <f>IF(ISNUMBER(INDEX($A$7:$A$107,MATCH($D110,$D$7:$D$107,-1))),INDEX($A$7:$A$107,MATCH($D110,$D$7:$D$107,-1)),0)</f>
        <v>2.2999999999999998</v>
      </c>
      <c r="F128">
        <f>MAX(MAX(B128:D128),0.2)</f>
        <v>2.2999999999999998</v>
      </c>
    </row>
    <row r="129" spans="1:6" x14ac:dyDescent="0.25">
      <c r="A129" t="s">
        <v>41</v>
      </c>
      <c r="B129">
        <f t="shared" ref="B129:B131" si="17">IF(ISNUMBER(INDEX($A$7:$A$107,MATCH($B111,$D$7:$D$107,-1))),INDEX($A$7:$A$107,MATCH($B111,$D$7:$D$107,-1)),0)</f>
        <v>0.4</v>
      </c>
      <c r="C129">
        <f t="shared" ref="C129:C131" si="18">IF(ISNUMBER(INDEX($A$7:$A$107,MATCH($C111,$H$7:$H$107,-1))),INDEX($A$7:$A$107,MATCH($C111,$H$7:$H$107,-1)),0)</f>
        <v>1.1000000000000001</v>
      </c>
      <c r="D129">
        <f t="shared" ref="D129:D131" si="19">IF(ISNUMBER(INDEX($A$7:$A$107,MATCH($D111,$D$7:$D$107,-1))),INDEX($A$7:$A$107,MATCH($D111,$D$7:$D$107,-1)),0)</f>
        <v>1.1000000000000001</v>
      </c>
      <c r="F129">
        <f>MAX(MAX(B129:D129),0.2)</f>
        <v>1.1000000000000001</v>
      </c>
    </row>
    <row r="130" spans="1:6" x14ac:dyDescent="0.25">
      <c r="A130" t="s">
        <v>42</v>
      </c>
      <c r="B130">
        <f t="shared" si="17"/>
        <v>0</v>
      </c>
      <c r="C130">
        <f t="shared" si="18"/>
        <v>0.4</v>
      </c>
      <c r="D130">
        <f t="shared" si="19"/>
        <v>0.4</v>
      </c>
      <c r="F130">
        <f>MAX(MAX(B130:D130),0.2)</f>
        <v>0.4</v>
      </c>
    </row>
    <row r="131" spans="1:6" x14ac:dyDescent="0.25">
      <c r="A131" t="s">
        <v>43</v>
      </c>
      <c r="B131">
        <f t="shared" si="17"/>
        <v>0</v>
      </c>
      <c r="C131">
        <f t="shared" si="18"/>
        <v>0</v>
      </c>
      <c r="D131">
        <f t="shared" si="19"/>
        <v>0</v>
      </c>
      <c r="F131">
        <f>MAX(MAX(B131:D131),0.2)</f>
        <v>0.2</v>
      </c>
    </row>
    <row r="133" spans="1:6" x14ac:dyDescent="0.25">
      <c r="A133" t="s">
        <v>67</v>
      </c>
    </row>
    <row r="134" spans="1:6" x14ac:dyDescent="0.25">
      <c r="A134" t="s">
        <v>36</v>
      </c>
      <c r="B134">
        <f>IF(ISNUMBER(INDEX($A$7:$A$107,MATCH($B110,$E$7:$E$107,-1))),INDEX($A$7:$A$107,MATCH($B110,$E$7:$E$107,-1)),0)</f>
        <v>1.1000000000000001</v>
      </c>
      <c r="C134">
        <f>IF(ISNUMBER(INDEX($A$7:$A$107,MATCH($C110,$I$7:$I$107,-1))),INDEX($A$7:$A$107,MATCH($C110,$I$7:$I$107,-1)),0)</f>
        <v>2.2999999999999998</v>
      </c>
      <c r="D134">
        <f>IF(ISNUMBER(INDEX($A$7:$A$107,MATCH($D110,$E$7:$E$107,-1))),INDEX($A$7:$A$107,MATCH($D110,$E$7:$E$107,-1)),0)</f>
        <v>2.2999999999999998</v>
      </c>
      <c r="F134">
        <f>MAX(MAX(B134:D134),0.2)</f>
        <v>2.2999999999999998</v>
      </c>
    </row>
    <row r="135" spans="1:6" x14ac:dyDescent="0.25">
      <c r="A135" t="s">
        <v>41</v>
      </c>
      <c r="B135">
        <f t="shared" ref="B135:B137" si="20">IF(ISNUMBER(INDEX($A$7:$A$107,MATCH($B111,$E$7:$E$107,-1))),INDEX($A$7:$A$107,MATCH($B111,$E$7:$E$107,-1)),0)</f>
        <v>0.4</v>
      </c>
      <c r="C135">
        <f t="shared" ref="C135:C137" si="21">IF(ISNUMBER(INDEX($A$7:$A$107,MATCH($C111,$I$7:$I$107,-1))),INDEX($A$7:$A$107,MATCH($C111,$I$7:$I$107,-1)),0)</f>
        <v>1.1000000000000001</v>
      </c>
      <c r="D135">
        <f t="shared" ref="D135:D137" si="22">IF(ISNUMBER(INDEX($A$7:$A$107,MATCH($D111,$E$7:$E$107,-1))),INDEX($A$7:$A$107,MATCH($D111,$E$7:$E$107,-1)),0)</f>
        <v>1.1000000000000001</v>
      </c>
      <c r="F135">
        <f>MAX(MAX(B135:D135),0.2)</f>
        <v>1.1000000000000001</v>
      </c>
    </row>
    <row r="136" spans="1:6" x14ac:dyDescent="0.25">
      <c r="A136" t="s">
        <v>42</v>
      </c>
      <c r="B136">
        <f t="shared" si="20"/>
        <v>0</v>
      </c>
      <c r="C136">
        <f t="shared" si="21"/>
        <v>0.4</v>
      </c>
      <c r="D136">
        <f t="shared" si="22"/>
        <v>0.4</v>
      </c>
      <c r="F136">
        <f>MAX(MAX(B136:D136),0.2)</f>
        <v>0.4</v>
      </c>
    </row>
    <row r="137" spans="1:6" x14ac:dyDescent="0.25">
      <c r="A137" t="s">
        <v>43</v>
      </c>
      <c r="B137">
        <f t="shared" si="20"/>
        <v>0</v>
      </c>
      <c r="C137">
        <f t="shared" si="21"/>
        <v>0</v>
      </c>
      <c r="D137">
        <f t="shared" si="22"/>
        <v>0</v>
      </c>
      <c r="F137">
        <f>MAX(MAX(B137:D137),0.2)</f>
        <v>0.2</v>
      </c>
    </row>
  </sheetData>
  <sheetProtection algorithmName="SHA-512" hashValue="F3GenKyqhcwGB3Hs8kAsSXZkN9VHAWFI7PDxxiV1IGWDdzrTyFZ/pcrcFzwYyhMbL+6UgewiJ9ghcI2FVAuSGw==" saltValue="72ALrgl6z+GS2lGeRhRpJg==" spinCount="100000" sheet="1" objects="1" scenarios="1"/>
  <mergeCells count="2">
    <mergeCell ref="B2:E2"/>
    <mergeCell ref="F2:I2"/>
  </mergeCells>
  <conditionalFormatting sqref="W3:W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:Y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Schallauswertung_Projekt</vt:lpstr>
      <vt:lpstr>Berechnungsmodel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Florian Entleitner</cp:lastModifiedBy>
  <cp:lastPrinted>2020-08-11T22:53:21Z</cp:lastPrinted>
  <dcterms:created xsi:type="dcterms:W3CDTF">2019-10-02T07:58:29Z</dcterms:created>
  <dcterms:modified xsi:type="dcterms:W3CDTF">2020-08-11T22:54:24Z</dcterms:modified>
</cp:coreProperties>
</file>